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UARIO\Desktop\ADMINSTRAC 2023-2027\PRESUPUESTOS,POA, PAC  2023-2027\PRESUP, POA Y PAC 2024\"/>
    </mc:Choice>
  </mc:AlternateContent>
  <xr:revisionPtr revIDLastSave="0" documentId="13_ncr:1_{F694A76F-7979-45D8-97C0-B9256879D98E}" xr6:coauthVersionLast="46" xr6:coauthVersionMax="47" xr10:uidLastSave="{00000000-0000-0000-0000-000000000000}"/>
  <bookViews>
    <workbookView xWindow="1125" yWindow="1125" windowWidth="19725" windowHeight="13755" activeTab="1" xr2:uid="{580BB724-8B1E-42AC-8AE2-97864DE2B2A4}"/>
  </bookViews>
  <sheets>
    <sheet name="PRESUP INGR 2024" sheetId="7" r:id="rId1"/>
    <sheet name="PRESUP GASTOS 2024" sheetId="10" r:id="rId2"/>
    <sheet name="anexo DISTRIBUTIVO SUELDOS 2024" sheetId="11" r:id="rId3"/>
    <sheet name="DISTRIBUTIVO 2017" sheetId="5" state="hidden" r:id="rId4"/>
  </sheets>
  <definedNames>
    <definedName name="_xlnm.Print_Titles" localSheetId="1">'PRESUP GASTOS 2024'!$1:$4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7" l="1"/>
  <c r="D10" i="7"/>
  <c r="C13" i="11"/>
  <c r="C6" i="11"/>
  <c r="C127" i="10"/>
  <c r="D55" i="10"/>
  <c r="D57" i="10"/>
  <c r="D123" i="10"/>
  <c r="D119" i="10"/>
  <c r="D112" i="10"/>
  <c r="D101" i="10"/>
  <c r="D96" i="10"/>
  <c r="D94" i="10"/>
  <c r="D90" i="10"/>
  <c r="D79" i="10"/>
  <c r="D77" i="10"/>
  <c r="D75" i="10"/>
  <c r="D72" i="10"/>
  <c r="D70" i="10"/>
  <c r="D66" i="10"/>
  <c r="D61" i="10"/>
  <c r="D48" i="10"/>
  <c r="D42" i="10"/>
  <c r="D39" i="10"/>
  <c r="D35" i="10"/>
  <c r="D32" i="10"/>
  <c r="D25" i="10"/>
  <c r="D21" i="10"/>
  <c r="D18" i="10"/>
  <c r="D15" i="10"/>
  <c r="D12" i="10"/>
  <c r="D9" i="10"/>
  <c r="D7" i="10"/>
  <c r="D82" i="10"/>
  <c r="C16" i="11" l="1"/>
  <c r="D20" i="10"/>
  <c r="D69" i="10"/>
  <c r="D54" i="10"/>
  <c r="D81" i="10"/>
  <c r="D6" i="10"/>
  <c r="D111" i="10"/>
  <c r="E13" i="11"/>
  <c r="F13" i="11"/>
  <c r="G13" i="11"/>
  <c r="F6" i="11"/>
  <c r="G6" i="11"/>
  <c r="D8" i="11"/>
  <c r="I8" i="11" s="1"/>
  <c r="D9" i="11"/>
  <c r="D10" i="11"/>
  <c r="I10" i="11" s="1"/>
  <c r="D11" i="11"/>
  <c r="D12" i="11"/>
  <c r="I12" i="11" s="1"/>
  <c r="D14" i="11"/>
  <c r="D15" i="11"/>
  <c r="I15" i="11" s="1"/>
  <c r="D7" i="11"/>
  <c r="I7" i="11" s="1"/>
  <c r="E8" i="11"/>
  <c r="E9" i="11"/>
  <c r="E10" i="11"/>
  <c r="E11" i="11"/>
  <c r="E12" i="11"/>
  <c r="E7" i="11"/>
  <c r="A21" i="11"/>
  <c r="F16" i="11" l="1"/>
  <c r="J14" i="11"/>
  <c r="I14" i="11"/>
  <c r="I13" i="11" s="1"/>
  <c r="G16" i="11"/>
  <c r="H9" i="11"/>
  <c r="I9" i="11"/>
  <c r="H11" i="11"/>
  <c r="I11" i="11"/>
  <c r="E6" i="11"/>
  <c r="E16" i="11" s="1"/>
  <c r="D6" i="11"/>
  <c r="D13" i="11"/>
  <c r="H12" i="11"/>
  <c r="K12" i="11" s="1"/>
  <c r="H8" i="11"/>
  <c r="J15" i="11"/>
  <c r="H7" i="11"/>
  <c r="H15" i="11"/>
  <c r="H10" i="11"/>
  <c r="H14" i="11"/>
  <c r="I6" i="11" l="1"/>
  <c r="I16" i="11" s="1"/>
  <c r="K9" i="11"/>
  <c r="K14" i="11"/>
  <c r="K11" i="11"/>
  <c r="D16" i="11"/>
  <c r="J13" i="11"/>
  <c r="J16" i="11" s="1"/>
  <c r="K10" i="11"/>
  <c r="K8" i="11"/>
  <c r="H13" i="11"/>
  <c r="H6" i="11"/>
  <c r="K15" i="11"/>
  <c r="K13" i="11" s="1"/>
  <c r="K7" i="11"/>
  <c r="H16" i="11" l="1"/>
  <c r="K6" i="11"/>
  <c r="K16" i="11" s="1"/>
  <c r="D122" i="10" l="1"/>
  <c r="D121" i="10" l="1"/>
  <c r="D68" i="10"/>
  <c r="D60" i="10" l="1"/>
  <c r="D5" i="10" s="1"/>
  <c r="D127" i="10" s="1"/>
  <c r="E15" i="7" l="1"/>
  <c r="F14" i="7" s="1"/>
  <c r="E23" i="7"/>
  <c r="E25" i="7" s="1"/>
  <c r="D12" i="7"/>
  <c r="D6" i="7"/>
  <c r="E9" i="7" l="1"/>
  <c r="F8" i="7" s="1"/>
  <c r="C19" i="7"/>
  <c r="E26" i="7"/>
  <c r="E27" i="7" s="1"/>
  <c r="E5" i="7"/>
  <c r="D19" i="7"/>
  <c r="L18" i="5"/>
  <c r="L16" i="5"/>
  <c r="G18" i="5"/>
  <c r="I18" i="5" s="1"/>
  <c r="I16" i="5" s="1"/>
  <c r="J16" i="5"/>
  <c r="H16" i="5"/>
  <c r="L14" i="5"/>
  <c r="E14" i="5"/>
  <c r="I14" i="5"/>
  <c r="L13" i="5"/>
  <c r="E13" i="5"/>
  <c r="K13" i="5"/>
  <c r="L12" i="5"/>
  <c r="M12" i="5" s="1"/>
  <c r="E12" i="5"/>
  <c r="K12" i="5"/>
  <c r="L11" i="5"/>
  <c r="E11" i="5"/>
  <c r="I11" i="5" s="1"/>
  <c r="M11" i="5" s="1"/>
  <c r="L10" i="5"/>
  <c r="E10" i="5"/>
  <c r="E7" i="5" s="1"/>
  <c r="I10" i="5"/>
  <c r="L9" i="5"/>
  <c r="E9" i="5"/>
  <c r="K9" i="5"/>
  <c r="J7" i="5"/>
  <c r="H7" i="5"/>
  <c r="G7" i="5"/>
  <c r="F7" i="5"/>
  <c r="K11" i="5"/>
  <c r="I12" i="5"/>
  <c r="K14" i="5"/>
  <c r="M14" i="5"/>
  <c r="I9" i="5"/>
  <c r="M9" i="5" s="1"/>
  <c r="I13" i="5"/>
  <c r="M13" i="5" s="1"/>
  <c r="L7" i="5" l="1"/>
  <c r="I7" i="5"/>
  <c r="K10" i="5"/>
  <c r="K7" i="5" s="1"/>
  <c r="K18" i="5"/>
  <c r="K16" i="5" s="1"/>
  <c r="G16" i="5"/>
  <c r="E19" i="7"/>
  <c r="F4" i="7"/>
  <c r="F19" i="7" s="1"/>
  <c r="M10" i="5" l="1"/>
  <c r="M7" i="5" s="1"/>
  <c r="M18" i="5"/>
  <c r="M16" i="5" s="1"/>
  <c r="M21" i="5" l="1"/>
</calcChain>
</file>

<file path=xl/sharedStrings.xml><?xml version="1.0" encoding="utf-8"?>
<sst xmlns="http://schemas.openxmlformats.org/spreadsheetml/2006/main" count="397" uniqueCount="364">
  <si>
    <t>GOBIERNO AUTONOMO DESCENTRALIZADO PARROQUIAL DE LA VICTORIA</t>
  </si>
  <si>
    <t>APELLIDOS Y NOMBRES</t>
  </si>
  <si>
    <t>CARGO</t>
  </si>
  <si>
    <t xml:space="preserve">Rem/Suel </t>
  </si>
  <si>
    <t>REMUNERA</t>
  </si>
  <si>
    <t>SALARIOS</t>
  </si>
  <si>
    <t>DCMO TERCER</t>
  </si>
  <si>
    <t>DCMO 4TO-S</t>
  </si>
  <si>
    <t>APORTE</t>
  </si>
  <si>
    <t>FONDOS DE</t>
  </si>
  <si>
    <t>TOTAL</t>
  </si>
  <si>
    <t>SUELDOS IESS</t>
  </si>
  <si>
    <t>Mensual</t>
  </si>
  <si>
    <t>UNIFICADAS</t>
  </si>
  <si>
    <t>UNIFICADO</t>
  </si>
  <si>
    <t>SUELDO</t>
  </si>
  <si>
    <t>PATRONAL</t>
  </si>
  <si>
    <t>RESERVA</t>
  </si>
  <si>
    <t>PROGRAMA 1.- ADMINISTRACION GENERAL</t>
  </si>
  <si>
    <t>5.1.1.1.1.01.05</t>
  </si>
  <si>
    <t>A REMUNERACIÓN</t>
  </si>
  <si>
    <t>5.1.1.1.1.01.05-01</t>
  </si>
  <si>
    <t>CALVA RUEDA ADRIANO</t>
  </si>
  <si>
    <t>PRES. GADPL</t>
  </si>
  <si>
    <t>5.1.1.1.1.01.05-02</t>
  </si>
  <si>
    <t>PAUCAR QUISHPE VICTOR HUGO</t>
  </si>
  <si>
    <t>VICE-P GADPL</t>
  </si>
  <si>
    <t>5.1.1.1.1.01.05-03</t>
  </si>
  <si>
    <t>CALVA CALVA WILLAN ELIGIO</t>
  </si>
  <si>
    <t>VOCAL  GADPL</t>
  </si>
  <si>
    <t>5.1.1.1.1.01.05-04</t>
  </si>
  <si>
    <t>PAUCAR JARA MANUEL VICTOR</t>
  </si>
  <si>
    <t>5.1.1.1.1.01.05-05</t>
  </si>
  <si>
    <t>QUISHPE RIVERA SEGUNDO ERIBERTO</t>
  </si>
  <si>
    <t>5.1.1.1.1.01.05-06</t>
  </si>
  <si>
    <t>GOMEZ CAJAMARCA RAFAEL AUGUSTO</t>
  </si>
  <si>
    <t>SECRETARIO TESORERO</t>
  </si>
  <si>
    <t>7.1.1.1.1.01.06</t>
  </si>
  <si>
    <t>TRABAJADORES-SALARIO</t>
  </si>
  <si>
    <t>7.1.1.1.1.01.06-01</t>
  </si>
  <si>
    <t>ROSILLO PAUCAR LENIN ALEXIS</t>
  </si>
  <si>
    <t>OPERADOR</t>
  </si>
  <si>
    <t>TOTAL GENERAL</t>
  </si>
  <si>
    <t>SECRETARIO - TESORERO DEL GADPL</t>
  </si>
  <si>
    <t>Sr. Rafael Augusto Gomez Cajamarca</t>
  </si>
  <si>
    <t>Sr. Adriano Calva Rueda</t>
  </si>
  <si>
    <t>PRESIDENTE DEL GADP- LA VICTORIA</t>
  </si>
  <si>
    <t>Página 1</t>
  </si>
  <si>
    <t>PARTIDA</t>
  </si>
  <si>
    <t>NOMBRE</t>
  </si>
  <si>
    <t>PARCIAL</t>
  </si>
  <si>
    <t>SUBTOTAL 1</t>
  </si>
  <si>
    <t>SUBTOTAL 2</t>
  </si>
  <si>
    <t>INGRESOS CORRIENTES</t>
  </si>
  <si>
    <t>Tasas Generales</t>
  </si>
  <si>
    <t>TRANSFERENCIAS Y DONACIONES CORRIENTES</t>
  </si>
  <si>
    <t>1.8.06</t>
  </si>
  <si>
    <t>Aportes y Participaciones Corrientes del Régimen Seccional Autónomo</t>
  </si>
  <si>
    <t>INGRESOS DE CAPITAL</t>
  </si>
  <si>
    <t>2.8</t>
  </si>
  <si>
    <t>TRANSFERENCIAS Y DONACIONES DE CAPITAL E INVERSIÓN</t>
  </si>
  <si>
    <t>2.8.10</t>
  </si>
  <si>
    <t>Asignación Presupuestaria de valores equivalentes al Impuesto al Valor Agregado (IVA)</t>
  </si>
  <si>
    <t>2.8.10.03</t>
  </si>
  <si>
    <t>SUMAN</t>
  </si>
  <si>
    <t>GASTOS CORRIENTES</t>
  </si>
  <si>
    <t>5.1</t>
  </si>
  <si>
    <t>GASTOS EN EL PERSONAL</t>
  </si>
  <si>
    <t>5.1.01</t>
  </si>
  <si>
    <t>REMUNERACIONES BÁSICAS</t>
  </si>
  <si>
    <t>5.1.01.05</t>
  </si>
  <si>
    <t>Remuneraciones Unificadas</t>
  </si>
  <si>
    <t>5.1.02</t>
  </si>
  <si>
    <t>REMUNERACIONES COMPLEMENTARIAS</t>
  </si>
  <si>
    <t>5.1.02.03</t>
  </si>
  <si>
    <t>Decimo Tercer Sueldo</t>
  </si>
  <si>
    <t>5.1.02.04</t>
  </si>
  <si>
    <t>Decimo Cuarto Sueldo</t>
  </si>
  <si>
    <t>5.1.05</t>
  </si>
  <si>
    <t>REMUNERACIONES TEMPORALES</t>
  </si>
  <si>
    <t>5.1.06</t>
  </si>
  <si>
    <t>APORTES PATRONALES A LA SEGURIDAD SOCIAL</t>
  </si>
  <si>
    <t>5.1.06.01</t>
  </si>
  <si>
    <t>Aporte Patronal</t>
  </si>
  <si>
    <t>5.1.06.02</t>
  </si>
  <si>
    <t>Fondo de Reserva</t>
  </si>
  <si>
    <t>5.3</t>
  </si>
  <si>
    <t>BIENES Y SERVICIOS DE CONSUMO</t>
  </si>
  <si>
    <t>5.3.01</t>
  </si>
  <si>
    <t>SERVICIOS BÁSICOS</t>
  </si>
  <si>
    <t>5.3.01.04</t>
  </si>
  <si>
    <t>Energía Eléctrica</t>
  </si>
  <si>
    <t>5.3.01.05</t>
  </si>
  <si>
    <t xml:space="preserve">Telecomunicaciones </t>
  </si>
  <si>
    <t>5.3.01.06</t>
  </si>
  <si>
    <t>Servicio de Correo</t>
  </si>
  <si>
    <t>5.3.02</t>
  </si>
  <si>
    <t>SERVICIOS GENERALES</t>
  </si>
  <si>
    <t>5.3.02.02</t>
  </si>
  <si>
    <t>Fletes y Maniobras</t>
  </si>
  <si>
    <t>5.3.02.04</t>
  </si>
  <si>
    <t>Edición, Impresión, Reproducción y Publicaciones</t>
  </si>
  <si>
    <t>5.3.02.05</t>
  </si>
  <si>
    <t>Espectáculos Culturales y Sociales</t>
  </si>
  <si>
    <t>5.3.02.07</t>
  </si>
  <si>
    <t>Difusión, Información y Publicidad</t>
  </si>
  <si>
    <t>5.3.03</t>
  </si>
  <si>
    <t>5.3.03.01</t>
  </si>
  <si>
    <t>Pasajes al Interior</t>
  </si>
  <si>
    <t>5.3.03.03</t>
  </si>
  <si>
    <t>Viáticos y Subsistencias en el Interior</t>
  </si>
  <si>
    <t>5.3.04</t>
  </si>
  <si>
    <t>INSTALACIÓN, MANTENIMIENTO Y REPARACIONES</t>
  </si>
  <si>
    <t>5.3.04.03</t>
  </si>
  <si>
    <t>Mobiliario</t>
  </si>
  <si>
    <t>5.3.04.04</t>
  </si>
  <si>
    <t>Maquinarias y Equipos</t>
  </si>
  <si>
    <t>5.3.07</t>
  </si>
  <si>
    <t>GASTOS EN INFORMATICA</t>
  </si>
  <si>
    <t>5.3.07.04</t>
  </si>
  <si>
    <t>Mant. Reparación de Equipos y Sistemas Informaticos</t>
  </si>
  <si>
    <t>5.3.08</t>
  </si>
  <si>
    <t>BIENES DE USO Y CONSUMO CORRIENTE</t>
  </si>
  <si>
    <t>5.3.08.02</t>
  </si>
  <si>
    <t>Vestuario, Lencería y Prendas de Protección</t>
  </si>
  <si>
    <t>5.3.08.04</t>
  </si>
  <si>
    <t>Materiales de Oficina</t>
  </si>
  <si>
    <t>5.3.08.05</t>
  </si>
  <si>
    <t>Materiales de Aseo</t>
  </si>
  <si>
    <t>5.3.08.07</t>
  </si>
  <si>
    <t>5.3.14</t>
  </si>
  <si>
    <t>BIENES MUEBLES NO DEPRECIABLES</t>
  </si>
  <si>
    <t>5.3.14.04</t>
  </si>
  <si>
    <t>5.3.14.07</t>
  </si>
  <si>
    <t>5.7</t>
  </si>
  <si>
    <t>OTROS GASTOS CORRIENTES</t>
  </si>
  <si>
    <t>5.7.01</t>
  </si>
  <si>
    <t>IMPUESTOS, TASAS Y CONTRIBUCIONES</t>
  </si>
  <si>
    <t>5.7.01.02</t>
  </si>
  <si>
    <t>5.7.02</t>
  </si>
  <si>
    <t>SEGUROS, COSTOS FINANCIEROS Y OTROS GASTOS</t>
  </si>
  <si>
    <t>5.7.02.01</t>
  </si>
  <si>
    <t xml:space="preserve">Seguros </t>
  </si>
  <si>
    <t>Comisiones Bancarias</t>
  </si>
  <si>
    <t>5.8</t>
  </si>
  <si>
    <t>A Entidades Descentralizadas y Autónomas</t>
  </si>
  <si>
    <t>Contraloría General del Estado</t>
  </si>
  <si>
    <t>5.8.04</t>
  </si>
  <si>
    <t>APORTES Y PARTICIPACIONES AL SECTOR PUBLICO</t>
  </si>
  <si>
    <t>5.8.04.06</t>
  </si>
  <si>
    <t>Para el IECE por el 0.5% de las Planillas al IESS</t>
  </si>
  <si>
    <t xml:space="preserve">GASTOS DE INVERSIÓN </t>
  </si>
  <si>
    <t>7.1</t>
  </si>
  <si>
    <t>GASTOS EN EL PERSONAL PARA INVERSION</t>
  </si>
  <si>
    <t>7.1.06.01</t>
  </si>
  <si>
    <t>BIENES Y SERVICIOS PARA INVERSIÓN</t>
  </si>
  <si>
    <t>Transporte de Personal</t>
  </si>
  <si>
    <t>7.3.08</t>
  </si>
  <si>
    <t>Combustibles y Lubricantes</t>
  </si>
  <si>
    <t>OBRAS PÚBLICAS</t>
  </si>
  <si>
    <t>7.5.01.04</t>
  </si>
  <si>
    <t>7.5.01.05</t>
  </si>
  <si>
    <t>GASTOS DE CAPITAL</t>
  </si>
  <si>
    <t>8.4</t>
  </si>
  <si>
    <t>BIENES DE LARGA DURACIÓN</t>
  </si>
  <si>
    <t>8.4.01</t>
  </si>
  <si>
    <t>BIENES MUEBLES</t>
  </si>
  <si>
    <t>8.4.01.04</t>
  </si>
  <si>
    <t>Equipos, Sistemas y Paquetes Informáticos</t>
  </si>
  <si>
    <t>7.5.01</t>
  </si>
  <si>
    <t>5.1.05.12</t>
  </si>
  <si>
    <t>Subrogación</t>
  </si>
  <si>
    <t>5.1.05.13</t>
  </si>
  <si>
    <t>Encargos</t>
  </si>
  <si>
    <t>5.1.07</t>
  </si>
  <si>
    <t>INDEMNIZACIONES</t>
  </si>
  <si>
    <t>5.1.07.07</t>
  </si>
  <si>
    <t>Compensación por Vacaciones no Gozadas por Cesación de Funciones</t>
  </si>
  <si>
    <t>5.3.04.02</t>
  </si>
  <si>
    <t>Edificios, Locales, Residencias y Cableado Estructurado</t>
  </si>
  <si>
    <t>5.3.07.02</t>
  </si>
  <si>
    <t>5.3.02.28</t>
  </si>
  <si>
    <t>Servicios de Provisión de Dispositivos Electrónicos y Certificación para Registro de Firmas Digitales</t>
  </si>
  <si>
    <t>Alimentos y Bebidas</t>
  </si>
  <si>
    <t>Uniformes Deportivos</t>
  </si>
  <si>
    <t>5.3.14.03</t>
  </si>
  <si>
    <t>5.3.14.08</t>
  </si>
  <si>
    <t>5.3.14.06</t>
  </si>
  <si>
    <t>5.8.01</t>
  </si>
  <si>
    <t>5.8.01.02</t>
  </si>
  <si>
    <t>5.8.01.02.01</t>
  </si>
  <si>
    <t>Aporte a Conagopare Nacional</t>
  </si>
  <si>
    <t>Aporte a Conagopare Loja</t>
  </si>
  <si>
    <t>7.3.02</t>
  </si>
  <si>
    <t>7.3.02.02</t>
  </si>
  <si>
    <t>NOMINA DE PAGO FUNCIONARIOS-EMPLEADOS Y TRABAJADORES-2017</t>
  </si>
  <si>
    <t>7.1.07</t>
  </si>
  <si>
    <t>7.1.07.07</t>
  </si>
  <si>
    <t>7.3.04</t>
  </si>
  <si>
    <t>7.3.04.04</t>
  </si>
  <si>
    <t>7.3.08.03</t>
  </si>
  <si>
    <t>7.3.08.11</t>
  </si>
  <si>
    <t>7.3.02.05</t>
  </si>
  <si>
    <t>7.1.01</t>
  </si>
  <si>
    <t>7.1.01.05</t>
  </si>
  <si>
    <t>7.1.02</t>
  </si>
  <si>
    <t>Décimo Tercer Sueldo</t>
  </si>
  <si>
    <t>Décimo Cuarto Sueldo</t>
  </si>
  <si>
    <t>7.1.02.03</t>
  </si>
  <si>
    <t>7.1.02.04</t>
  </si>
  <si>
    <t>5.8.01.02.02</t>
  </si>
  <si>
    <t>5.8.01.02.03</t>
  </si>
  <si>
    <t>Bienes Artisticos, Culturales, Bienes Deportivos y Símbolos Patrios</t>
  </si>
  <si>
    <t>7.5</t>
  </si>
  <si>
    <t>7.3</t>
  </si>
  <si>
    <t>7.3.08.01</t>
  </si>
  <si>
    <t>1.8</t>
  </si>
  <si>
    <t>TOTAL INGRESO</t>
  </si>
  <si>
    <t>Ingreso Corriente 30 %</t>
  </si>
  <si>
    <t>Ingreso de Inversión 70 %</t>
  </si>
  <si>
    <t>Del Presupuesto General de Estado a Gobiernos Autónomos Descentralizados Parroquiales Rurales</t>
  </si>
  <si>
    <t>5.7.02.03</t>
  </si>
  <si>
    <t>Herramientas y Equipos Menores</t>
  </si>
  <si>
    <t>7.3.08.21</t>
  </si>
  <si>
    <t>Egresos para Situaciones de Emergencia</t>
  </si>
  <si>
    <t>Insumos, Materiales y Suministros para Construcción, Electricidad, Plomería, Carpintería, Señalización Vial, Navegación, Contra Incendios y Placas</t>
  </si>
  <si>
    <t>3</t>
  </si>
  <si>
    <t>INGRESOS DE FINANCIAMIENTO</t>
  </si>
  <si>
    <t>1.8.06.08</t>
  </si>
  <si>
    <t>3.7</t>
  </si>
  <si>
    <t>SALDOS DISPONIBLES</t>
  </si>
  <si>
    <t>3.7.01</t>
  </si>
  <si>
    <t>Saldos en Caja y Bancos</t>
  </si>
  <si>
    <t>3.7.01.01</t>
  </si>
  <si>
    <t>De Fondos del Presupuesto General del Estado</t>
  </si>
  <si>
    <t>3.7.01.99</t>
  </si>
  <si>
    <t>Transporte y Vías</t>
  </si>
  <si>
    <t>Eventos Oficiales</t>
  </si>
  <si>
    <t>5.3.02.48</t>
  </si>
  <si>
    <t>7.3.08.12</t>
  </si>
  <si>
    <t>Materiales Didácticos</t>
  </si>
  <si>
    <t>7.3.08.27</t>
  </si>
  <si>
    <t>Suministros para Actividades Agropecuarias, Pesca y Caza</t>
  </si>
  <si>
    <t>7.3.08.14</t>
  </si>
  <si>
    <t>7.5.05</t>
  </si>
  <si>
    <t>75.05.01</t>
  </si>
  <si>
    <t>MANTENIMIENTO Y REPARACIONES DE INFRAESTRUCTURA</t>
  </si>
  <si>
    <t>Aportes a Juntas Parroquiales Rurales 2023 (ajustado al</t>
  </si>
  <si>
    <t>2.8.06</t>
  </si>
  <si>
    <t xml:space="preserve">Aportes y Participaciones de Capital e Inversión del Régimen Seccional Autónomo </t>
  </si>
  <si>
    <t>2.8.06.08</t>
  </si>
  <si>
    <t>Aporte a Juntas Parroquiales Rurales (2023)</t>
  </si>
  <si>
    <t>PROGRAMA:</t>
  </si>
  <si>
    <t>1.1.1   ADMINISTRACIÓN GENERAL</t>
  </si>
  <si>
    <t>Transferencias o Donaciones Corrientes al Sector Público</t>
  </si>
  <si>
    <t>Remuneraciones Básicas</t>
  </si>
  <si>
    <t>Remuneraciones Complementarias</t>
  </si>
  <si>
    <t>7.1.05</t>
  </si>
  <si>
    <t>Remuneraciones Temporales</t>
  </si>
  <si>
    <t>7.1.05.10</t>
  </si>
  <si>
    <t>Servicios Personales por Contrato</t>
  </si>
  <si>
    <t>7.1.06</t>
  </si>
  <si>
    <t>Servicios Generales</t>
  </si>
  <si>
    <t>7.3.02.01</t>
  </si>
  <si>
    <t>7.3.02.09</t>
  </si>
  <si>
    <t>Servicios de Aseo, Lavado de Vestimenta de Trabajo, Fumigación, Desinfección, Limpieza de Instalaciones, Manejo de Desechos Contaminados, recuperación y clasificación de materiales reciclables.</t>
  </si>
  <si>
    <t>7.3.02.35</t>
  </si>
  <si>
    <t>Servicios de Alimentación</t>
  </si>
  <si>
    <t>7.3.02.48</t>
  </si>
  <si>
    <t>7.3.02.49</t>
  </si>
  <si>
    <t>Eventos Públicos Promocionales</t>
  </si>
  <si>
    <t>Instalaciones, Mantenimientos y Reparaciones</t>
  </si>
  <si>
    <t>7.3.04.02</t>
  </si>
  <si>
    <t>Edificios, Locales y Residencias</t>
  </si>
  <si>
    <t>7.3.05</t>
  </si>
  <si>
    <t>Arrendamientos de Bienes</t>
  </si>
  <si>
    <t>7.3.05.02</t>
  </si>
  <si>
    <t>7.3.06</t>
  </si>
  <si>
    <t>Contrataciones de Estudios e Investigaciones</t>
  </si>
  <si>
    <t>7.3.06.01</t>
  </si>
  <si>
    <t>Consultoría, Asesoría e Invest. Especializada</t>
  </si>
  <si>
    <t>7.3.06.05</t>
  </si>
  <si>
    <t>Estudio y Diseño de Proyectos</t>
  </si>
  <si>
    <t>7.3.06.06</t>
  </si>
  <si>
    <t>Bienes de Uso y Consumo de Inversión</t>
  </si>
  <si>
    <t>7.3.08.13</t>
  </si>
  <si>
    <t>Repuestos y Accesorios</t>
  </si>
  <si>
    <t>7.3.08.19</t>
  </si>
  <si>
    <t>Accesorios e Insumos Químicos y Orgánicos</t>
  </si>
  <si>
    <t>7.5.01.02</t>
  </si>
  <si>
    <t>De Riego y Manejo de Aguas</t>
  </si>
  <si>
    <t>7.5.01.03</t>
  </si>
  <si>
    <t>De Alcantarillado</t>
  </si>
  <si>
    <t>De Urbanización y Embellecimiento</t>
  </si>
  <si>
    <t>7.5.01.07</t>
  </si>
  <si>
    <t>Construcciones y Edificaciones</t>
  </si>
  <si>
    <t>7.5.01.99</t>
  </si>
  <si>
    <t>8.4.01.06</t>
  </si>
  <si>
    <t>Herramientas (Larga Duración)</t>
  </si>
  <si>
    <t>8.4.01.07</t>
  </si>
  <si>
    <t xml:space="preserve">OBRAS DE INFRAESTRUCTURA  </t>
  </si>
  <si>
    <t>PRESIDENTE DEL GAD</t>
  </si>
  <si>
    <t>VICEPRESIDENTE DEL GAD</t>
  </si>
  <si>
    <t>VOCAL 1 DEL GAD</t>
  </si>
  <si>
    <t>VOCAL 2 DEL GAD</t>
  </si>
  <si>
    <t>VOCAL 3 DEL GAD</t>
  </si>
  <si>
    <t>SECRETARIA TESORERA</t>
  </si>
  <si>
    <t>71.01.05</t>
  </si>
  <si>
    <t>OPERADOR DE MAQUINARIA</t>
  </si>
  <si>
    <t>Sr. Edison Paucar Paucar</t>
  </si>
  <si>
    <t>Lic. Lady Lapo Garrido</t>
  </si>
  <si>
    <t>PRESIDENTE GADP VICTORIA LOJA</t>
  </si>
  <si>
    <t>SECRETARIA - TESORERA GADP VICTORIA LOJA</t>
  </si>
  <si>
    <t>IECE
0.50%</t>
  </si>
  <si>
    <t>51.01.05.01</t>
  </si>
  <si>
    <t>51.01.05.02</t>
  </si>
  <si>
    <t>51.01.05.03</t>
  </si>
  <si>
    <t>51.01.05.04</t>
  </si>
  <si>
    <t>51.01.05.05</t>
  </si>
  <si>
    <t>51.01.05.06</t>
  </si>
  <si>
    <t>APORTE
PATRONAL
11.15%</t>
  </si>
  <si>
    <t>5.3.08.11</t>
  </si>
  <si>
    <t xml:space="preserve">Insumos, Materiales y Suministros para Construcción, Electricidad, Plomería, Carpintería, Señalización Vial,
Navegación, Contra Incendios y Placas </t>
  </si>
  <si>
    <t>TRASLADOS, INSTALACIONES, VIÁTICOS Y SUBSIST.</t>
  </si>
  <si>
    <t>Material de Impresión, Fotografía, Reproducc y Publicac</t>
  </si>
  <si>
    <t xml:space="preserve">Mantenimiento de Áreas Verdes y Arreglo de Vías Internas </t>
  </si>
  <si>
    <t>Transferencia estimada al tercer cuatrimestre del año 2023</t>
  </si>
  <si>
    <t>Acuerdo Ministerial Nª062-MEF;11/10/2023</t>
  </si>
  <si>
    <t>AUXILIAR DE SERVICIOS</t>
  </si>
  <si>
    <t>460/360 = 1.28</t>
  </si>
  <si>
    <t>1.28*287= 367.36 PARA LOS EMPLEADOS</t>
  </si>
  <si>
    <t>73.04.18</t>
  </si>
  <si>
    <t>Honorarios por Contratos Civiles de Servicios
TERAPEUTA, REGLAMENTOS Y TECNICOS</t>
  </si>
  <si>
    <t>Obras de Infraestructura (CUBIERTA DE LA CANCHA DE USO MULTIPLE DE LA VICTORIA)</t>
  </si>
  <si>
    <t>Capacitación para la Ciudadanía en General</t>
  </si>
  <si>
    <t>VALOR 
PARCIAL</t>
  </si>
  <si>
    <t>VALOR 
TOTAL</t>
  </si>
  <si>
    <t>73.06.13</t>
  </si>
  <si>
    <t>La Victoria, 16 noviembre del 2023</t>
  </si>
  <si>
    <t xml:space="preserve">Otras Obras de Infraestructura 
</t>
  </si>
  <si>
    <t>cálculos para el décimo cuarto:</t>
  </si>
  <si>
    <t>dias de mayo 2023</t>
  </si>
  <si>
    <t>9 meses (jun 2023 a febrer 2024)</t>
  </si>
  <si>
    <t>TOTAL DIAS</t>
  </si>
  <si>
    <t>RMU BASICO 2024:</t>
  </si>
  <si>
    <t>INVERSION</t>
  </si>
  <si>
    <t>PROGRAMA 1.- ADMINISTRACION 
GENERAL</t>
  </si>
  <si>
    <t>DECIMO
3ª SUELDO</t>
  </si>
  <si>
    <t>DECIMO
4ª SUELDO</t>
  </si>
  <si>
    <t xml:space="preserve">RMU
MENSUAL
</t>
  </si>
  <si>
    <t>RMU 
ANUAL</t>
  </si>
  <si>
    <t xml:space="preserve">FONDOS
RESERVA 
</t>
  </si>
  <si>
    <t>PARTIDA
PRESUP.</t>
  </si>
  <si>
    <t>SECAP
0.50%</t>
  </si>
  <si>
    <t>TOTALES …........................</t>
  </si>
  <si>
    <t>DECIMO TERCERO TRABAJADORES</t>
  </si>
  <si>
    <t>460/12= 38.33 *11 MESES =  421.63</t>
  </si>
  <si>
    <t>600/12= 50 *11 MESES =  550</t>
  </si>
  <si>
    <t>DISTRIBUTIVO DE SUELDOS PARA EMPLEADOS Y TRABAJADORES, AÑO 2024</t>
  </si>
  <si>
    <t>ELABORADO POR:</t>
  </si>
  <si>
    <t xml:space="preserve"> PRESUPUESTO DE GASTOS AÑO 2024</t>
  </si>
  <si>
    <t>PRESUPUESTO INICIAL DE INGRESOS, AÑO 2024</t>
  </si>
  <si>
    <t>Arrendamiento y Licencias de Uso de Paquetes Informt (pág web)</t>
  </si>
  <si>
    <t>Otros Saldos (Saldos de Caja - Bancos estimado al 31 diciembre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</si>
</sst>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$&quot;* #,##0.00_ ;_ &quot;$&quot;* \-#,##0.00_ ;_ &quot;$&quot;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;\-#,##0.00;0.00"/>
    <numFmt numFmtId="168" formatCode="0.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  <charset val="1"/>
    </font>
    <font>
      <sz val="11"/>
      <name val="Eras Medium ITC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b/>
      <sz val="14"/>
      <color theme="0"/>
      <name val="Century Gothic"/>
      <family val="2"/>
    </font>
    <font>
      <sz val="14"/>
      <color theme="0"/>
      <name val="Century Gothic"/>
      <family val="2"/>
    </font>
    <font>
      <b/>
      <sz val="12"/>
      <color theme="0"/>
      <name val="Century Gothic"/>
      <family val="2"/>
    </font>
    <font>
      <sz val="8"/>
      <color indexed="8"/>
      <name val="Arial"/>
      <family val="2"/>
    </font>
    <font>
      <sz val="8"/>
      <color indexed="8"/>
      <name val="Comic Sans MS"/>
      <family val="4"/>
    </font>
    <font>
      <b/>
      <sz val="10.5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entury Gothic"/>
      <family val="2"/>
    </font>
    <font>
      <sz val="15"/>
      <color indexed="8"/>
      <name val="Berlin Sans FB"/>
      <family val="2"/>
    </font>
    <font>
      <sz val="14"/>
      <color indexed="8"/>
      <name val="MoolBoran"/>
      <family val="2"/>
    </font>
    <font>
      <sz val="12"/>
      <color indexed="8"/>
      <name val="Nirmala UI"/>
      <family val="2"/>
    </font>
    <font>
      <sz val="10"/>
      <color indexed="8"/>
      <name val="Nirmala UI"/>
      <family val="2"/>
    </font>
    <font>
      <b/>
      <sz val="12"/>
      <color indexed="8"/>
      <name val="Nirmala UI"/>
      <family val="2"/>
    </font>
    <font>
      <sz val="10"/>
      <color theme="1"/>
      <name val="Calibri"/>
      <family val="2"/>
      <scheme val="minor"/>
    </font>
    <font>
      <b/>
      <sz val="10"/>
      <color indexed="8"/>
      <name val="Nirmala UI"/>
      <family val="2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>
      <alignment vertical="top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0" applyFont="1"/>
    <xf numFmtId="0" fontId="3" fillId="2" borderId="0" xfId="0" applyFont="1" applyFill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0" fontId="5" fillId="0" borderId="0" xfId="2" applyNumberFormat="1" applyFont="1" applyFill="1" applyAlignment="1"/>
    <xf numFmtId="0" fontId="11" fillId="0" borderId="9" xfId="0" applyFont="1" applyBorder="1" applyAlignment="1">
      <alignment horizontal="right"/>
    </xf>
    <xf numFmtId="4" fontId="11" fillId="0" borderId="9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11" xfId="0" applyFont="1" applyBorder="1"/>
    <xf numFmtId="4" fontId="11" fillId="0" borderId="12" xfId="0" applyNumberFormat="1" applyFont="1" applyBorder="1"/>
    <xf numFmtId="0" fontId="11" fillId="0" borderId="12" xfId="0" applyFont="1" applyBorder="1" applyAlignment="1">
      <alignment horizontal="center"/>
    </xf>
    <xf numFmtId="0" fontId="11" fillId="0" borderId="12" xfId="0" applyFont="1" applyBorder="1"/>
    <xf numFmtId="4" fontId="11" fillId="0" borderId="12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3" fontId="5" fillId="0" borderId="0" xfId="0" applyNumberFormat="1" applyFont="1"/>
    <xf numFmtId="4" fontId="5" fillId="0" borderId="0" xfId="0" applyNumberFormat="1" applyFont="1"/>
    <xf numFmtId="0" fontId="13" fillId="0" borderId="11" xfId="0" applyFont="1" applyBorder="1"/>
    <xf numFmtId="0" fontId="14" fillId="0" borderId="12" xfId="0" applyFont="1" applyBorder="1"/>
    <xf numFmtId="0" fontId="14" fillId="0" borderId="12" xfId="0" applyFont="1" applyBorder="1" applyAlignment="1">
      <alignment horizontal="center"/>
    </xf>
    <xf numFmtId="4" fontId="14" fillId="0" borderId="12" xfId="0" applyNumberFormat="1" applyFont="1" applyBorder="1" applyAlignment="1">
      <alignment horizontal="center"/>
    </xf>
    <xf numFmtId="4" fontId="14" fillId="0" borderId="12" xfId="0" applyNumberFormat="1" applyFont="1" applyBorder="1"/>
    <xf numFmtId="4" fontId="13" fillId="0" borderId="12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3" fillId="0" borderId="0" xfId="0" applyNumberFormat="1" applyFont="1"/>
    <xf numFmtId="2" fontId="3" fillId="0" borderId="0" xfId="0" applyNumberFormat="1" applyFont="1"/>
    <xf numFmtId="0" fontId="11" fillId="2" borderId="12" xfId="0" applyFont="1" applyFill="1" applyBorder="1"/>
    <xf numFmtId="0" fontId="16" fillId="2" borderId="12" xfId="3" applyFont="1" applyFill="1" applyBorder="1" applyAlignment="1">
      <alignment horizontal="center" vertical="center" wrapText="1" readingOrder="1"/>
    </xf>
    <xf numFmtId="0" fontId="17" fillId="0" borderId="14" xfId="0" applyFont="1" applyBorder="1"/>
    <xf numFmtId="0" fontId="18" fillId="0" borderId="15" xfId="0" applyFont="1" applyBorder="1"/>
    <xf numFmtId="4" fontId="18" fillId="0" borderId="15" xfId="0" applyNumberFormat="1" applyFont="1" applyBorder="1" applyAlignment="1">
      <alignment horizontal="center"/>
    </xf>
    <xf numFmtId="4" fontId="18" fillId="0" borderId="15" xfId="0" applyNumberFormat="1" applyFont="1" applyBorder="1"/>
    <xf numFmtId="4" fontId="17" fillId="0" borderId="15" xfId="0" applyNumberFormat="1" applyFont="1" applyBorder="1" applyAlignment="1">
      <alignment horizontal="center"/>
    </xf>
    <xf numFmtId="4" fontId="18" fillId="0" borderId="16" xfId="0" applyNumberFormat="1" applyFont="1" applyBorder="1" applyAlignment="1">
      <alignment horizontal="center"/>
    </xf>
    <xf numFmtId="0" fontId="7" fillId="0" borderId="0" xfId="0" applyFont="1"/>
    <xf numFmtId="0" fontId="7" fillId="0" borderId="17" xfId="0" applyFont="1" applyBorder="1"/>
    <xf numFmtId="0" fontId="7" fillId="0" borderId="18" xfId="0" applyFont="1" applyBorder="1"/>
    <xf numFmtId="4" fontId="7" fillId="0" borderId="18" xfId="0" applyNumberFormat="1" applyFont="1" applyBorder="1" applyAlignment="1">
      <alignment horizontal="center"/>
    </xf>
    <xf numFmtId="4" fontId="7" fillId="0" borderId="18" xfId="0" applyNumberFormat="1" applyFont="1" applyBorder="1"/>
    <xf numFmtId="4" fontId="11" fillId="0" borderId="19" xfId="0" applyNumberFormat="1" applyFont="1" applyBorder="1" applyAlignment="1">
      <alignment horizontal="center"/>
    </xf>
    <xf numFmtId="0" fontId="9" fillId="0" borderId="0" xfId="0" applyFont="1" applyAlignment="1">
      <alignment vertical="top"/>
    </xf>
    <xf numFmtId="0" fontId="11" fillId="3" borderId="12" xfId="0" applyFont="1" applyFill="1" applyBorder="1"/>
    <xf numFmtId="0" fontId="21" fillId="0" borderId="0" xfId="0" applyFont="1" applyAlignment="1">
      <alignment vertical="top"/>
    </xf>
    <xf numFmtId="166" fontId="20" fillId="0" borderId="20" xfId="1" applyFont="1" applyFill="1" applyBorder="1" applyAlignment="1">
      <alignment horizontal="center" vertical="center" wrapText="1" readingOrder="1"/>
    </xf>
    <xf numFmtId="166" fontId="20" fillId="0" borderId="39" xfId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horizontal="center" vertical="center"/>
    </xf>
    <xf numFmtId="166" fontId="25" fillId="0" borderId="12" xfId="1" applyFont="1" applyFill="1" applyBorder="1" applyAlignment="1">
      <alignment horizontal="left" vertical="center" wrapText="1" readingOrder="1"/>
    </xf>
    <xf numFmtId="166" fontId="17" fillId="0" borderId="12" xfId="1" applyFont="1" applyFill="1" applyBorder="1" applyAlignment="1">
      <alignment horizontal="left" vertical="center" wrapText="1" readingOrder="1"/>
    </xf>
    <xf numFmtId="49" fontId="17" fillId="0" borderId="11" xfId="1" applyNumberFormat="1" applyFont="1" applyFill="1" applyBorder="1" applyAlignment="1">
      <alignment horizontal="left" vertical="center" wrapText="1" readingOrder="1"/>
    </xf>
    <xf numFmtId="0" fontId="17" fillId="0" borderId="0" xfId="0" applyFont="1" applyAlignment="1">
      <alignment vertical="top"/>
    </xf>
    <xf numFmtId="166" fontId="18" fillId="0" borderId="12" xfId="1" applyFont="1" applyFill="1" applyBorder="1" applyAlignment="1">
      <alignment horizontal="left" vertical="center" wrapText="1" readingOrder="1"/>
    </xf>
    <xf numFmtId="0" fontId="25" fillId="0" borderId="0" xfId="0" applyFont="1" applyAlignment="1">
      <alignment vertical="top"/>
    </xf>
    <xf numFmtId="166" fontId="25" fillId="5" borderId="12" xfId="1" applyFont="1" applyFill="1" applyBorder="1" applyAlignment="1">
      <alignment horizontal="center" vertical="center" wrapText="1" readingOrder="1"/>
    </xf>
    <xf numFmtId="166" fontId="32" fillId="0" borderId="12" xfId="1" applyFont="1" applyFill="1" applyBorder="1" applyAlignment="1">
      <alignment horizontal="center" vertical="center" wrapText="1" readingOrder="1"/>
    </xf>
    <xf numFmtId="49" fontId="25" fillId="5" borderId="11" xfId="1" applyNumberFormat="1" applyFont="1" applyFill="1" applyBorder="1" applyAlignment="1">
      <alignment horizontal="left" vertical="center" wrapText="1" readingOrder="1"/>
    </xf>
    <xf numFmtId="166" fontId="25" fillId="5" borderId="12" xfId="1" applyFont="1" applyFill="1" applyBorder="1" applyAlignment="1">
      <alignment horizontal="left" vertical="center" wrapText="1" readingOrder="1"/>
    </xf>
    <xf numFmtId="166" fontId="25" fillId="0" borderId="12" xfId="1" applyFont="1" applyFill="1" applyBorder="1" applyAlignment="1">
      <alignment horizontal="center" vertical="center" wrapText="1" readingOrder="1"/>
    </xf>
    <xf numFmtId="166" fontId="30" fillId="0" borderId="40" xfId="1" applyFont="1" applyFill="1" applyBorder="1" applyAlignment="1">
      <alignment horizontal="right" vertical="center" wrapText="1" readingOrder="1"/>
    </xf>
    <xf numFmtId="166" fontId="22" fillId="0" borderId="13" xfId="1" applyFont="1" applyFill="1" applyBorder="1" applyAlignment="1">
      <alignment horizontal="center" vertical="center" wrapText="1" readingOrder="1"/>
    </xf>
    <xf numFmtId="0" fontId="22" fillId="0" borderId="13" xfId="0" applyFont="1" applyBorder="1" applyAlignment="1">
      <alignment horizontal="center" vertical="center" wrapText="1" readingOrder="1"/>
    </xf>
    <xf numFmtId="49" fontId="25" fillId="0" borderId="11" xfId="1" applyNumberFormat="1" applyFont="1" applyFill="1" applyBorder="1" applyAlignment="1">
      <alignment horizontal="left" vertical="center" wrapText="1" readingOrder="1"/>
    </xf>
    <xf numFmtId="167" fontId="25" fillId="0" borderId="12" xfId="1" applyNumberFormat="1" applyFont="1" applyFill="1" applyBorder="1" applyAlignment="1">
      <alignment vertical="center" wrapText="1" readingOrder="1"/>
    </xf>
    <xf numFmtId="167" fontId="17" fillId="0" borderId="12" xfId="1" applyNumberFormat="1" applyFont="1" applyFill="1" applyBorder="1" applyAlignment="1">
      <alignment vertical="center" wrapText="1" readingOrder="1"/>
    </xf>
    <xf numFmtId="166" fontId="32" fillId="5" borderId="12" xfId="1" applyFont="1" applyFill="1" applyBorder="1" applyAlignment="1">
      <alignment horizontal="center" vertical="center" wrapText="1" readingOrder="1"/>
    </xf>
    <xf numFmtId="167" fontId="31" fillId="0" borderId="12" xfId="1" applyNumberFormat="1" applyFont="1" applyFill="1" applyBorder="1" applyAlignment="1">
      <alignment vertical="center" wrapText="1" readingOrder="1"/>
    </xf>
    <xf numFmtId="49" fontId="17" fillId="0" borderId="41" xfId="1" applyNumberFormat="1" applyFont="1" applyFill="1" applyBorder="1" applyAlignment="1">
      <alignment horizontal="left" vertical="center" wrapText="1" readingOrder="1"/>
    </xf>
    <xf numFmtId="166" fontId="32" fillId="0" borderId="13" xfId="1" applyFont="1" applyFill="1" applyBorder="1" applyAlignment="1">
      <alignment horizontal="center" vertical="center" wrapText="1" readingOrder="1"/>
    </xf>
    <xf numFmtId="167" fontId="31" fillId="0" borderId="25" xfId="1" applyNumberFormat="1" applyFont="1" applyFill="1" applyBorder="1" applyAlignment="1">
      <alignment vertical="center" wrapText="1" readingOrder="1"/>
    </xf>
    <xf numFmtId="166" fontId="32" fillId="0" borderId="25" xfId="1" applyFont="1" applyFill="1" applyBorder="1" applyAlignment="1">
      <alignment horizontal="center" vertical="center" wrapText="1" readingOrder="1"/>
    </xf>
    <xf numFmtId="166" fontId="32" fillId="0" borderId="35" xfId="1" applyFont="1" applyFill="1" applyBorder="1" applyAlignment="1">
      <alignment horizontal="center" vertical="center" wrapText="1" readingOrder="1"/>
    </xf>
    <xf numFmtId="167" fontId="17" fillId="0" borderId="25" xfId="1" applyNumberFormat="1" applyFont="1" applyFill="1" applyBorder="1" applyAlignment="1">
      <alignment vertical="center" wrapText="1" readingOrder="1"/>
    </xf>
    <xf numFmtId="0" fontId="33" fillId="0" borderId="0" xfId="0" applyFont="1" applyAlignment="1">
      <alignment vertical="top"/>
    </xf>
    <xf numFmtId="167" fontId="10" fillId="0" borderId="42" xfId="1" applyNumberFormat="1" applyFont="1" applyFill="1" applyBorder="1" applyAlignment="1">
      <alignment horizontal="center" vertical="center" wrapText="1" readingOrder="1"/>
    </xf>
    <xf numFmtId="167" fontId="10" fillId="0" borderId="43" xfId="1" applyNumberFormat="1" applyFont="1" applyFill="1" applyBorder="1" applyAlignment="1">
      <alignment horizontal="center" vertical="center" wrapText="1" readingOrder="1"/>
    </xf>
    <xf numFmtId="167" fontId="19" fillId="5" borderId="12" xfId="1" applyNumberFormat="1" applyFont="1" applyFill="1" applyBorder="1" applyAlignment="1">
      <alignment horizontal="right" vertical="center" wrapText="1" readingOrder="1"/>
    </xf>
    <xf numFmtId="49" fontId="26" fillId="4" borderId="34" xfId="1" applyNumberFormat="1" applyFont="1" applyFill="1" applyBorder="1" applyAlignment="1">
      <alignment horizontal="left" vertical="center" wrapText="1" readingOrder="1"/>
    </xf>
    <xf numFmtId="166" fontId="26" fillId="4" borderId="24" xfId="1" applyFont="1" applyFill="1" applyBorder="1" applyAlignment="1">
      <alignment horizontal="left" vertical="center" wrapText="1" readingOrder="1"/>
    </xf>
    <xf numFmtId="4" fontId="27" fillId="4" borderId="24" xfId="1" applyNumberFormat="1" applyFont="1" applyFill="1" applyBorder="1" applyAlignment="1">
      <alignment vertical="center" wrapText="1" readingOrder="1"/>
    </xf>
    <xf numFmtId="4" fontId="28" fillId="4" borderId="24" xfId="1" applyNumberFormat="1" applyFont="1" applyFill="1" applyBorder="1" applyAlignment="1">
      <alignment vertical="center" wrapText="1" readingOrder="1"/>
    </xf>
    <xf numFmtId="167" fontId="19" fillId="0" borderId="12" xfId="1" applyNumberFormat="1" applyFont="1" applyFill="1" applyBorder="1" applyAlignment="1">
      <alignment horizontal="right" vertical="center" wrapText="1" readingOrder="1"/>
    </xf>
    <xf numFmtId="0" fontId="35" fillId="0" borderId="48" xfId="0" applyFont="1" applyBorder="1" applyAlignment="1">
      <alignment vertical="center"/>
    </xf>
    <xf numFmtId="0" fontId="0" fillId="0" borderId="20" xfId="0" applyBorder="1"/>
    <xf numFmtId="0" fontId="23" fillId="0" borderId="20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166" fontId="29" fillId="0" borderId="25" xfId="1" applyFont="1" applyFill="1" applyBorder="1" applyAlignment="1">
      <alignment horizontal="left" vertical="center" wrapText="1" readingOrder="1"/>
    </xf>
    <xf numFmtId="166" fontId="29" fillId="0" borderId="12" xfId="1" applyFont="1" applyFill="1" applyBorder="1" applyAlignment="1">
      <alignment horizontal="left" vertical="center" wrapText="1" readingOrder="1"/>
    </xf>
    <xf numFmtId="166" fontId="25" fillId="5" borderId="29" xfId="1" applyFont="1" applyFill="1" applyBorder="1" applyAlignment="1">
      <alignment vertical="center" readingOrder="1"/>
    </xf>
    <xf numFmtId="166" fontId="25" fillId="5" borderId="46" xfId="1" applyFont="1" applyFill="1" applyBorder="1" applyAlignment="1">
      <alignment vertical="center" readingOrder="1"/>
    </xf>
    <xf numFmtId="166" fontId="25" fillId="5" borderId="30" xfId="1" applyFont="1" applyFill="1" applyBorder="1" applyAlignment="1">
      <alignment vertical="center" readingOrder="1"/>
    </xf>
    <xf numFmtId="166" fontId="26" fillId="4" borderId="29" xfId="1" applyFont="1" applyFill="1" applyBorder="1" applyAlignment="1">
      <alignment vertical="center" readingOrder="1"/>
    </xf>
    <xf numFmtId="166" fontId="26" fillId="4" borderId="30" xfId="1" applyFont="1" applyFill="1" applyBorder="1" applyAlignment="1">
      <alignment vertical="center" readingOrder="1"/>
    </xf>
    <xf numFmtId="166" fontId="41" fillId="0" borderId="32" xfId="1" applyFont="1" applyFill="1" applyBorder="1" applyAlignment="1">
      <alignment horizontal="center" vertical="center" wrapText="1" readingOrder="1"/>
    </xf>
    <xf numFmtId="166" fontId="41" fillId="0" borderId="22" xfId="1" applyFont="1" applyFill="1" applyBorder="1" applyAlignment="1">
      <alignment horizontal="center" vertical="center" wrapText="1" readingOrder="1"/>
    </xf>
    <xf numFmtId="166" fontId="41" fillId="0" borderId="23" xfId="1" applyFont="1" applyFill="1" applyBorder="1" applyAlignment="1">
      <alignment horizontal="center" vertical="center" wrapText="1" readingOrder="1"/>
    </xf>
    <xf numFmtId="0" fontId="41" fillId="0" borderId="33" xfId="0" applyFont="1" applyBorder="1" applyAlignment="1">
      <alignment horizontal="center" vertical="center" wrapText="1" readingOrder="1"/>
    </xf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166" fontId="41" fillId="6" borderId="12" xfId="1" applyFont="1" applyFill="1" applyBorder="1" applyAlignment="1">
      <alignment horizontal="left" vertical="center" wrapText="1" readingOrder="1"/>
    </xf>
    <xf numFmtId="166" fontId="44" fillId="0" borderId="24" xfId="1" applyFont="1" applyFill="1" applyBorder="1" applyAlignment="1">
      <alignment horizontal="left" vertical="center" wrapText="1" readingOrder="1"/>
    </xf>
    <xf numFmtId="4" fontId="44" fillId="0" borderId="12" xfId="1" applyNumberFormat="1" applyFont="1" applyFill="1" applyBorder="1" applyAlignment="1">
      <alignment vertical="center" wrapText="1" readingOrder="1"/>
    </xf>
    <xf numFmtId="4" fontId="44" fillId="0" borderId="24" xfId="1" applyNumberFormat="1" applyFont="1" applyFill="1" applyBorder="1" applyAlignment="1">
      <alignment vertical="center" wrapText="1" readingOrder="1"/>
    </xf>
    <xf numFmtId="166" fontId="44" fillId="0" borderId="12" xfId="1" applyFont="1" applyFill="1" applyBorder="1" applyAlignment="1">
      <alignment horizontal="left" vertical="center" wrapText="1" readingOrder="1"/>
    </xf>
    <xf numFmtId="4" fontId="44" fillId="0" borderId="26" xfId="1" applyNumberFormat="1" applyFont="1" applyFill="1" applyBorder="1" applyAlignment="1">
      <alignment vertical="center" wrapText="1" readingOrder="1"/>
    </xf>
    <xf numFmtId="166" fontId="44" fillId="0" borderId="25" xfId="1" applyFont="1" applyFill="1" applyBorder="1" applyAlignment="1">
      <alignment horizontal="left" vertical="center" wrapText="1" readingOrder="1"/>
    </xf>
    <xf numFmtId="166" fontId="45" fillId="0" borderId="12" xfId="1" applyFont="1" applyFill="1" applyBorder="1" applyAlignment="1">
      <alignment horizontal="left" vertical="center" wrapText="1" readingOrder="1"/>
    </xf>
    <xf numFmtId="166" fontId="41" fillId="0" borderId="12" xfId="1" applyFont="1" applyFill="1" applyBorder="1" applyAlignment="1">
      <alignment horizontal="left" vertical="center" wrapText="1" readingOrder="1"/>
    </xf>
    <xf numFmtId="4" fontId="47" fillId="0" borderId="12" xfId="1" applyNumberFormat="1" applyFont="1" applyFill="1" applyBorder="1" applyAlignment="1">
      <alignment vertical="center" wrapText="1" readingOrder="1"/>
    </xf>
    <xf numFmtId="4" fontId="43" fillId="0" borderId="12" xfId="1" applyNumberFormat="1" applyFont="1" applyFill="1" applyBorder="1" applyAlignment="1">
      <alignment vertical="center" wrapText="1" readingOrder="1"/>
    </xf>
    <xf numFmtId="166" fontId="41" fillId="0" borderId="25" xfId="1" applyFont="1" applyFill="1" applyBorder="1" applyAlignment="1">
      <alignment horizontal="left" vertical="center" wrapText="1" readingOrder="1"/>
    </xf>
    <xf numFmtId="166" fontId="46" fillId="0" borderId="12" xfId="1" applyFont="1" applyFill="1" applyBorder="1" applyAlignment="1">
      <alignment horizontal="left" vertical="center" wrapText="1" readingOrder="1"/>
    </xf>
    <xf numFmtId="0" fontId="39" fillId="0" borderId="12" xfId="0" applyFont="1" applyBorder="1"/>
    <xf numFmtId="0" fontId="53" fillId="0" borderId="11" xfId="0" applyFont="1" applyBorder="1"/>
    <xf numFmtId="0" fontId="54" fillId="0" borderId="12" xfId="0" applyFont="1" applyBorder="1"/>
    <xf numFmtId="4" fontId="47" fillId="0" borderId="12" xfId="0" applyNumberFormat="1" applyFont="1" applyBorder="1"/>
    <xf numFmtId="4" fontId="47" fillId="0" borderId="12" xfId="0" applyNumberFormat="1" applyFont="1" applyBorder="1" applyAlignment="1">
      <alignment horizontal="center"/>
    </xf>
    <xf numFmtId="4" fontId="44" fillId="0" borderId="12" xfId="0" applyNumberFormat="1" applyFont="1" applyBorder="1" applyAlignment="1">
      <alignment horizontal="center"/>
    </xf>
    <xf numFmtId="4" fontId="44" fillId="0" borderId="29" xfId="0" applyNumberFormat="1" applyFont="1" applyBorder="1" applyAlignment="1">
      <alignment horizontal="center"/>
    </xf>
    <xf numFmtId="4" fontId="47" fillId="0" borderId="13" xfId="0" applyNumberFormat="1" applyFont="1" applyBorder="1" applyAlignment="1">
      <alignment horizontal="center"/>
    </xf>
    <xf numFmtId="168" fontId="0" fillId="0" borderId="0" xfId="0" applyNumberFormat="1"/>
    <xf numFmtId="4" fontId="44" fillId="0" borderId="0" xfId="1" applyNumberFormat="1" applyFont="1" applyFill="1" applyBorder="1" applyAlignment="1">
      <alignment vertical="center" wrapText="1" readingOrder="1"/>
    </xf>
    <xf numFmtId="4" fontId="42" fillId="6" borderId="12" xfId="0" applyNumberFormat="1" applyFont="1" applyFill="1" applyBorder="1" applyAlignment="1">
      <alignment vertical="center" wrapText="1" readingOrder="1"/>
    </xf>
    <xf numFmtId="166" fontId="51" fillId="6" borderId="12" xfId="1" applyFont="1" applyFill="1" applyBorder="1" applyAlignment="1">
      <alignment horizontal="left" vertical="center" wrapText="1" readingOrder="1"/>
    </xf>
    <xf numFmtId="17" fontId="0" fillId="0" borderId="0" xfId="0" applyNumberFormat="1"/>
    <xf numFmtId="4" fontId="52" fillId="0" borderId="9" xfId="0" applyNumberFormat="1" applyFont="1" applyBorder="1" applyAlignment="1">
      <alignment horizontal="center" vertical="center"/>
    </xf>
    <xf numFmtId="4" fontId="52" fillId="0" borderId="10" xfId="0" applyNumberFormat="1" applyFont="1" applyBorder="1" applyAlignment="1">
      <alignment horizontal="center" vertical="center"/>
    </xf>
    <xf numFmtId="166" fontId="42" fillId="0" borderId="21" xfId="1" applyFont="1" applyFill="1" applyBorder="1" applyAlignment="1">
      <alignment horizontal="left" vertical="center" readingOrder="1"/>
    </xf>
    <xf numFmtId="4" fontId="51" fillId="0" borderId="38" xfId="1" applyNumberFormat="1" applyFont="1" applyFill="1" applyBorder="1" applyAlignment="1">
      <alignment horizontal="center" vertical="center"/>
    </xf>
    <xf numFmtId="166" fontId="55" fillId="0" borderId="12" xfId="1" applyFont="1" applyFill="1" applyBorder="1" applyAlignment="1">
      <alignment horizontal="left" vertical="center" wrapText="1" readingOrder="1"/>
    </xf>
    <xf numFmtId="166" fontId="53" fillId="0" borderId="12" xfId="1" applyFont="1" applyFill="1" applyBorder="1" applyAlignment="1">
      <alignment horizontal="left" vertical="center" wrapText="1" readingOrder="1"/>
    </xf>
    <xf numFmtId="166" fontId="50" fillId="0" borderId="12" xfId="1" applyFont="1" applyFill="1" applyBorder="1" applyAlignment="1">
      <alignment horizontal="left" vertical="center" wrapText="1" readingOrder="1"/>
    </xf>
    <xf numFmtId="166" fontId="55" fillId="0" borderId="25" xfId="1" applyFont="1" applyFill="1" applyBorder="1" applyAlignment="1">
      <alignment horizontal="left" vertical="center" wrapText="1" readingOrder="1"/>
    </xf>
    <xf numFmtId="166" fontId="41" fillId="0" borderId="48" xfId="1" applyFont="1" applyFill="1" applyBorder="1" applyAlignment="1">
      <alignment horizontal="center" vertical="center" wrapText="1" readingOrder="1"/>
    </xf>
    <xf numFmtId="4" fontId="0" fillId="0" borderId="0" xfId="0" applyNumberFormat="1"/>
    <xf numFmtId="166" fontId="44" fillId="0" borderId="29" xfId="1" applyFont="1" applyFill="1" applyBorder="1" applyAlignment="1">
      <alignment horizontal="left" vertical="center" wrapText="1" readingOrder="1"/>
    </xf>
    <xf numFmtId="166" fontId="41" fillId="0" borderId="21" xfId="1" applyFont="1" applyFill="1" applyBorder="1" applyAlignment="1">
      <alignment horizontal="center" vertical="center" wrapText="1" readingOrder="1"/>
    </xf>
    <xf numFmtId="49" fontId="26" fillId="4" borderId="51" xfId="1" applyNumberFormat="1" applyFont="1" applyFill="1" applyBorder="1" applyAlignment="1">
      <alignment horizontal="left" vertical="center" wrapText="1" readingOrder="1"/>
    </xf>
    <xf numFmtId="49" fontId="51" fillId="6" borderId="29" xfId="1" applyNumberFormat="1" applyFont="1" applyFill="1" applyBorder="1" applyAlignment="1">
      <alignment horizontal="left" vertical="center" wrapText="1" readingOrder="1"/>
    </xf>
    <xf numFmtId="49" fontId="41" fillId="0" borderId="29" xfId="1" applyNumberFormat="1" applyFont="1" applyFill="1" applyBorder="1" applyAlignment="1">
      <alignment horizontal="left" vertical="center" wrapText="1" readingOrder="1"/>
    </xf>
    <xf numFmtId="49" fontId="44" fillId="0" borderId="51" xfId="1" applyNumberFormat="1" applyFont="1" applyFill="1" applyBorder="1" applyAlignment="1">
      <alignment horizontal="left" vertical="center" wrapText="1" readingOrder="1"/>
    </xf>
    <xf numFmtId="49" fontId="44" fillId="0" borderId="29" xfId="1" applyNumberFormat="1" applyFont="1" applyFill="1" applyBorder="1" applyAlignment="1">
      <alignment horizontal="left" vertical="center" wrapText="1" readingOrder="1"/>
    </xf>
    <xf numFmtId="49" fontId="44" fillId="0" borderId="12" xfId="1" applyNumberFormat="1" applyFont="1" applyFill="1" applyBorder="1" applyAlignment="1">
      <alignment horizontal="left" vertical="center" wrapText="1" readingOrder="1"/>
    </xf>
    <xf numFmtId="166" fontId="41" fillId="0" borderId="29" xfId="1" applyFont="1" applyFill="1" applyBorder="1" applyAlignment="1">
      <alignment horizontal="left" vertical="center" wrapText="1" readingOrder="1"/>
    </xf>
    <xf numFmtId="166" fontId="41" fillId="0" borderId="52" xfId="1" applyFont="1" applyFill="1" applyBorder="1" applyAlignment="1">
      <alignment horizontal="left" vertical="center" wrapText="1" readingOrder="1"/>
    </xf>
    <xf numFmtId="166" fontId="44" fillId="0" borderId="52" xfId="1" applyFont="1" applyFill="1" applyBorder="1" applyAlignment="1">
      <alignment horizontal="left" vertical="center" wrapText="1" readingOrder="1"/>
    </xf>
    <xf numFmtId="49" fontId="41" fillId="0" borderId="12" xfId="1" applyNumberFormat="1" applyFont="1" applyFill="1" applyBorder="1" applyAlignment="1">
      <alignment horizontal="left" vertical="center" wrapText="1" readingOrder="1"/>
    </xf>
    <xf numFmtId="49" fontId="41" fillId="6" borderId="29" xfId="1" applyNumberFormat="1" applyFont="1" applyFill="1" applyBorder="1" applyAlignment="1">
      <alignment horizontal="left" vertical="center" wrapText="1" readingOrder="1"/>
    </xf>
    <xf numFmtId="49" fontId="44" fillId="0" borderId="25" xfId="1" applyNumberFormat="1" applyFont="1" applyFill="1" applyBorder="1" applyAlignment="1">
      <alignment horizontal="left" vertical="center" wrapText="1" readingOrder="1"/>
    </xf>
    <xf numFmtId="166" fontId="33" fillId="0" borderId="0" xfId="1" applyFont="1" applyFill="1" applyBorder="1" applyAlignment="1">
      <alignment horizontal="left" vertical="center" wrapText="1" readingOrder="1"/>
    </xf>
    <xf numFmtId="166" fontId="33" fillId="0" borderId="0" xfId="1" applyFont="1" applyFill="1" applyBorder="1" applyAlignment="1">
      <alignment horizontal="left" vertical="center" readingOrder="1"/>
    </xf>
    <xf numFmtId="0" fontId="53" fillId="0" borderId="41" xfId="0" applyFont="1" applyBorder="1"/>
    <xf numFmtId="0" fontId="54" fillId="0" borderId="25" xfId="0" applyFont="1" applyBorder="1"/>
    <xf numFmtId="4" fontId="47" fillId="0" borderId="25" xfId="0" applyNumberFormat="1" applyFont="1" applyBorder="1"/>
    <xf numFmtId="4" fontId="47" fillId="0" borderId="0" xfId="0" applyNumberFormat="1" applyFont="1" applyAlignment="1">
      <alignment horizontal="left"/>
    </xf>
    <xf numFmtId="0" fontId="0" fillId="0" borderId="0" xfId="0" applyAlignment="1">
      <alignment horizontal="left" vertical="center"/>
    </xf>
    <xf numFmtId="4" fontId="44" fillId="0" borderId="12" xfId="0" applyNumberFormat="1" applyFont="1" applyBorder="1" applyAlignment="1">
      <alignment vertical="center" wrapText="1" readingOrder="1"/>
    </xf>
    <xf numFmtId="4" fontId="44" fillId="0" borderId="25" xfId="0" applyNumberFormat="1" applyFont="1" applyBorder="1" applyAlignment="1">
      <alignment vertical="center" wrapText="1" readingOrder="1"/>
    </xf>
    <xf numFmtId="0" fontId="0" fillId="6" borderId="0" xfId="0" applyFill="1"/>
    <xf numFmtId="49" fontId="47" fillId="0" borderId="29" xfId="1" applyNumberFormat="1" applyFont="1" applyFill="1" applyBorder="1" applyAlignment="1">
      <alignment horizontal="left" vertical="center" wrapText="1" readingOrder="1"/>
    </xf>
    <xf numFmtId="166" fontId="47" fillId="0" borderId="12" xfId="1" applyFont="1" applyFill="1" applyBorder="1" applyAlignment="1">
      <alignment horizontal="left" vertical="center" wrapText="1" readingOrder="1"/>
    </xf>
    <xf numFmtId="4" fontId="47" fillId="0" borderId="12" xfId="0" applyNumberFormat="1" applyFont="1" applyBorder="1" applyAlignment="1">
      <alignment vertical="center" wrapText="1" readingOrder="1"/>
    </xf>
    <xf numFmtId="4" fontId="51" fillId="0" borderId="12" xfId="1" applyNumberFormat="1" applyFont="1" applyFill="1" applyBorder="1" applyAlignment="1">
      <alignment vertical="center" wrapText="1" readingOrder="1"/>
    </xf>
    <xf numFmtId="4" fontId="51" fillId="0" borderId="24" xfId="1" applyNumberFormat="1" applyFont="1" applyFill="1" applyBorder="1" applyAlignment="1">
      <alignment vertical="center" wrapText="1" readingOrder="1"/>
    </xf>
    <xf numFmtId="166" fontId="43" fillId="0" borderId="29" xfId="1" applyFont="1" applyFill="1" applyBorder="1" applyAlignment="1">
      <alignment horizontal="left" vertical="center" wrapText="1" readingOrder="1"/>
    </xf>
    <xf numFmtId="4" fontId="51" fillId="0" borderId="24" xfId="1" applyNumberFormat="1" applyFont="1" applyFill="1" applyBorder="1" applyAlignment="1">
      <alignment horizontal="left" vertical="center" wrapText="1" readingOrder="1"/>
    </xf>
    <xf numFmtId="4" fontId="52" fillId="0" borderId="24" xfId="1" applyNumberFormat="1" applyFont="1" applyFill="1" applyBorder="1" applyAlignment="1">
      <alignment vertical="center" wrapText="1" readingOrder="1"/>
    </xf>
    <xf numFmtId="0" fontId="0" fillId="4" borderId="0" xfId="0" applyFill="1"/>
    <xf numFmtId="166" fontId="43" fillId="0" borderId="29" xfId="1" applyFont="1" applyFill="1" applyBorder="1" applyAlignment="1">
      <alignment vertical="center" wrapText="1" readingOrder="1"/>
    </xf>
    <xf numFmtId="166" fontId="43" fillId="0" borderId="12" xfId="1" applyFont="1" applyFill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54" fillId="0" borderId="22" xfId="0" applyFont="1" applyBorder="1"/>
    <xf numFmtId="4" fontId="39" fillId="0" borderId="22" xfId="0" applyNumberFormat="1" applyFont="1" applyBorder="1" applyAlignment="1">
      <alignment wrapText="1"/>
    </xf>
    <xf numFmtId="4" fontId="47" fillId="0" borderId="22" xfId="0" applyNumberFormat="1" applyFont="1" applyBorder="1" applyAlignment="1">
      <alignment horizontal="center"/>
    </xf>
    <xf numFmtId="4" fontId="44" fillId="0" borderId="22" xfId="0" applyNumberFormat="1" applyFont="1" applyBorder="1" applyAlignment="1">
      <alignment horizontal="center"/>
    </xf>
    <xf numFmtId="4" fontId="47" fillId="0" borderId="25" xfId="0" applyNumberFormat="1" applyFont="1" applyBorder="1" applyAlignment="1">
      <alignment horizontal="center"/>
    </xf>
    <xf numFmtId="4" fontId="44" fillId="0" borderId="25" xfId="0" applyNumberFormat="1" applyFont="1" applyBorder="1" applyAlignment="1">
      <alignment horizontal="center"/>
    </xf>
    <xf numFmtId="4" fontId="44" fillId="0" borderId="52" xfId="0" applyNumberFormat="1" applyFont="1" applyBorder="1" applyAlignment="1">
      <alignment horizontal="center"/>
    </xf>
    <xf numFmtId="4" fontId="47" fillId="0" borderId="35" xfId="0" applyNumberFormat="1" applyFont="1" applyBorder="1" applyAlignment="1">
      <alignment horizontal="center"/>
    </xf>
    <xf numFmtId="4" fontId="52" fillId="0" borderId="22" xfId="0" applyNumberFormat="1" applyFont="1" applyBorder="1"/>
    <xf numFmtId="4" fontId="52" fillId="0" borderId="22" xfId="0" applyNumberFormat="1" applyFont="1" applyBorder="1" applyAlignment="1">
      <alignment horizontal="center" vertical="center"/>
    </xf>
    <xf numFmtId="0" fontId="51" fillId="0" borderId="53" xfId="0" applyFont="1" applyBorder="1" applyAlignment="1">
      <alignment horizontal="left" vertical="center"/>
    </xf>
    <xf numFmtId="4" fontId="52" fillId="0" borderId="33" xfId="0" applyNumberFormat="1" applyFont="1" applyBorder="1" applyAlignment="1">
      <alignment horizontal="center" vertical="center"/>
    </xf>
    <xf numFmtId="0" fontId="53" fillId="0" borderId="53" xfId="0" applyFont="1" applyBorder="1"/>
    <xf numFmtId="4" fontId="47" fillId="0" borderId="33" xfId="0" applyNumberFormat="1" applyFont="1" applyBorder="1" applyAlignment="1">
      <alignment horizontal="center"/>
    </xf>
    <xf numFmtId="0" fontId="53" fillId="0" borderId="54" xfId="0" applyFont="1" applyBorder="1"/>
    <xf numFmtId="0" fontId="54" fillId="0" borderId="55" xfId="0" applyFont="1" applyBorder="1"/>
    <xf numFmtId="4" fontId="39" fillId="0" borderId="55" xfId="0" applyNumberFormat="1" applyFont="1" applyBorder="1" applyAlignment="1">
      <alignment wrapText="1"/>
    </xf>
    <xf numFmtId="4" fontId="47" fillId="0" borderId="55" xfId="0" applyNumberFormat="1" applyFont="1" applyBorder="1" applyAlignment="1">
      <alignment horizontal="center"/>
    </xf>
    <xf numFmtId="4" fontId="44" fillId="0" borderId="55" xfId="0" applyNumberFormat="1" applyFont="1" applyBorder="1" applyAlignment="1">
      <alignment horizontal="center"/>
    </xf>
    <xf numFmtId="4" fontId="47" fillId="0" borderId="56" xfId="0" applyNumberFormat="1" applyFont="1" applyBorder="1" applyAlignment="1">
      <alignment horizontal="center"/>
    </xf>
    <xf numFmtId="4" fontId="52" fillId="0" borderId="9" xfId="0" applyNumberFormat="1" applyFont="1" applyBorder="1" applyAlignment="1">
      <alignment horizontal="left" vertical="center"/>
    </xf>
    <xf numFmtId="0" fontId="0" fillId="0" borderId="28" xfId="0" applyBorder="1"/>
    <xf numFmtId="0" fontId="42" fillId="0" borderId="57" xfId="0" applyFont="1" applyBorder="1"/>
    <xf numFmtId="4" fontId="52" fillId="0" borderId="42" xfId="0" applyNumberFormat="1" applyFont="1" applyBorder="1" applyAlignment="1">
      <alignment vertical="center"/>
    </xf>
    <xf numFmtId="4" fontId="56" fillId="0" borderId="31" xfId="0" applyNumberFormat="1" applyFont="1" applyBorder="1" applyAlignment="1">
      <alignment vertical="center"/>
    </xf>
    <xf numFmtId="4" fontId="39" fillId="0" borderId="0" xfId="0" applyNumberFormat="1" applyFont="1"/>
    <xf numFmtId="4" fontId="44" fillId="0" borderId="25" xfId="1" applyNumberFormat="1" applyFont="1" applyFill="1" applyBorder="1" applyAlignment="1">
      <alignment vertical="center" wrapText="1" readingOrder="1"/>
    </xf>
    <xf numFmtId="0" fontId="37" fillId="0" borderId="21" xfId="0" applyFont="1" applyBorder="1" applyAlignment="1">
      <alignment horizontal="center" vertical="top" wrapText="1"/>
    </xf>
    <xf numFmtId="0" fontId="37" fillId="0" borderId="45" xfId="0" applyFont="1" applyBorder="1" applyAlignment="1">
      <alignment horizontal="center" vertical="top" wrapText="1"/>
    </xf>
    <xf numFmtId="0" fontId="40" fillId="0" borderId="21" xfId="0" applyFont="1" applyBorder="1" applyAlignment="1">
      <alignment horizontal="left" vertical="top" wrapText="1"/>
    </xf>
    <xf numFmtId="0" fontId="40" fillId="0" borderId="45" xfId="0" applyFont="1" applyBorder="1" applyAlignment="1">
      <alignment horizontal="left" vertical="top" wrapText="1"/>
    </xf>
    <xf numFmtId="0" fontId="37" fillId="0" borderId="36" xfId="0" applyFont="1" applyBorder="1" applyAlignment="1">
      <alignment horizontal="center" vertical="top" wrapText="1"/>
    </xf>
    <xf numFmtId="0" fontId="37" fillId="0" borderId="44" xfId="0" applyFont="1" applyBorder="1" applyAlignment="1">
      <alignment horizontal="center" vertical="top" wrapText="1"/>
    </xf>
    <xf numFmtId="166" fontId="34" fillId="0" borderId="27" xfId="1" applyFont="1" applyFill="1" applyBorder="1" applyAlignment="1">
      <alignment horizontal="center" vertical="center" wrapText="1" readingOrder="1"/>
    </xf>
    <xf numFmtId="166" fontId="34" fillId="0" borderId="28" xfId="1" applyFont="1" applyFill="1" applyBorder="1" applyAlignment="1">
      <alignment horizontal="center" vertical="center" wrapText="1" readingOrder="1"/>
    </xf>
    <xf numFmtId="166" fontId="34" fillId="0" borderId="31" xfId="1" applyFont="1" applyFill="1" applyBorder="1" applyAlignment="1">
      <alignment horizontal="center" vertical="center" wrapText="1" readingOrder="1"/>
    </xf>
    <xf numFmtId="166" fontId="10" fillId="0" borderId="27" xfId="1" applyFont="1" applyFill="1" applyBorder="1" applyAlignment="1">
      <alignment horizontal="center" vertical="center" wrapText="1" readingOrder="1"/>
    </xf>
    <xf numFmtId="166" fontId="10" fillId="0" borderId="28" xfId="1" applyFont="1" applyFill="1" applyBorder="1" applyAlignment="1">
      <alignment horizontal="center" vertical="center" wrapText="1" readingOrder="1"/>
    </xf>
    <xf numFmtId="166" fontId="25" fillId="5" borderId="29" xfId="1" applyFont="1" applyFill="1" applyBorder="1" applyAlignment="1">
      <alignment horizontal="left" vertical="center" wrapText="1" readingOrder="1"/>
    </xf>
    <xf numFmtId="166" fontId="25" fillId="5" borderId="46" xfId="1" applyFont="1" applyFill="1" applyBorder="1" applyAlignment="1">
      <alignment horizontal="left" vertical="center" wrapText="1" readingOrder="1"/>
    </xf>
    <xf numFmtId="166" fontId="25" fillId="5" borderId="30" xfId="1" applyFont="1" applyFill="1" applyBorder="1" applyAlignment="1">
      <alignment horizontal="left" vertical="center" wrapText="1" readingOrder="1"/>
    </xf>
    <xf numFmtId="164" fontId="36" fillId="0" borderId="44" xfId="4" applyFont="1" applyBorder="1" applyAlignment="1">
      <alignment horizontal="center" vertical="center"/>
    </xf>
    <xf numFmtId="164" fontId="36" fillId="0" borderId="37" xfId="4" applyFont="1" applyBorder="1" applyAlignment="1">
      <alignment horizontal="center" vertical="center"/>
    </xf>
    <xf numFmtId="164" fontId="38" fillId="0" borderId="45" xfId="4" applyFont="1" applyBorder="1" applyAlignment="1">
      <alignment horizontal="center" vertical="center"/>
    </xf>
    <xf numFmtId="164" fontId="38" fillId="0" borderId="23" xfId="4" applyFont="1" applyBorder="1" applyAlignment="1">
      <alignment horizontal="center" vertical="center"/>
    </xf>
    <xf numFmtId="166" fontId="48" fillId="0" borderId="36" xfId="1" applyFont="1" applyFill="1" applyBorder="1" applyAlignment="1">
      <alignment horizontal="center" vertical="center" wrapText="1" readingOrder="1"/>
    </xf>
    <xf numFmtId="166" fontId="48" fillId="0" borderId="44" xfId="1" applyFont="1" applyFill="1" applyBorder="1" applyAlignment="1">
      <alignment horizontal="center" vertical="center" wrapText="1" readingOrder="1"/>
    </xf>
    <xf numFmtId="166" fontId="48" fillId="0" borderId="37" xfId="1" applyFont="1" applyFill="1" applyBorder="1" applyAlignment="1">
      <alignment horizontal="center" vertical="center" wrapText="1" readingOrder="1"/>
    </xf>
    <xf numFmtId="166" fontId="48" fillId="0" borderId="48" xfId="1" applyFont="1" applyFill="1" applyBorder="1" applyAlignment="1">
      <alignment horizontal="center" vertical="center" wrapText="1" readingOrder="1"/>
    </xf>
    <xf numFmtId="166" fontId="48" fillId="0" borderId="20" xfId="1" applyFont="1" applyFill="1" applyBorder="1" applyAlignment="1">
      <alignment horizontal="center" vertical="center" wrapText="1" readingOrder="1"/>
    </xf>
    <xf numFmtId="166" fontId="48" fillId="0" borderId="47" xfId="1" applyFont="1" applyFill="1" applyBorder="1" applyAlignment="1">
      <alignment horizontal="center" vertical="center" wrapText="1" readingOrder="1"/>
    </xf>
    <xf numFmtId="0" fontId="51" fillId="0" borderId="27" xfId="0" applyFont="1" applyBorder="1" applyAlignment="1">
      <alignment horizontal="center" vertical="center"/>
    </xf>
    <xf numFmtId="0" fontId="51" fillId="0" borderId="31" xfId="0" applyFont="1" applyBorder="1" applyAlignment="1">
      <alignment horizontal="center" vertical="center"/>
    </xf>
    <xf numFmtId="166" fontId="41" fillId="0" borderId="50" xfId="1" applyFont="1" applyFill="1" applyBorder="1" applyAlignment="1">
      <alignment horizontal="center" vertical="center" wrapText="1" readingOrder="1"/>
    </xf>
    <xf numFmtId="166" fontId="41" fillId="0" borderId="49" xfId="1" applyFont="1" applyFill="1" applyBorder="1" applyAlignment="1">
      <alignment horizontal="center" vertical="center" wrapText="1" readingOrder="1"/>
    </xf>
    <xf numFmtId="0" fontId="51" fillId="0" borderId="7" xfId="0" applyFont="1" applyBorder="1" applyAlignment="1">
      <alignment horizontal="left" vertical="center" wrapText="1"/>
    </xf>
    <xf numFmtId="0" fontId="51" fillId="0" borderId="8" xfId="0" applyFont="1" applyBorder="1" applyAlignment="1">
      <alignment horizontal="left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50" fillId="0" borderId="3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 applyFill="1"/>
    <xf numFmtId="166" fontId="54" fillId="0" borderId="12" xfId="1" applyFont="1" applyFill="1" applyBorder="1" applyAlignment="1">
      <alignment vertical="center" wrapText="1" readingOrder="1"/>
    </xf>
  </cellXfs>
  <cellStyles count="7">
    <cellStyle name="Millares" xfId="1" builtinId="3"/>
    <cellStyle name="Millares 2" xfId="5" xr:uid="{9DD357E6-C146-41FC-9807-A29688AD2954}"/>
    <cellStyle name="Moneda" xfId="4" builtinId="4"/>
    <cellStyle name="Moneda 2" xfId="6" xr:uid="{6E0FCEB8-F143-4566-A78E-EC5305AC84EB}"/>
    <cellStyle name="Normal" xfId="0" builtinId="0"/>
    <cellStyle name="Normal 8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FF89E0"/>
      <color rgb="FFFFD9F5"/>
      <color rgb="FF168BA6"/>
      <color rgb="FF137991"/>
      <color rgb="FF189AB8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12315-38C6-4E24-9C8E-003745A7DA43}">
  <dimension ref="A1:H35"/>
  <sheetViews>
    <sheetView view="pageLayout" topLeftCell="A10" zoomScaleNormal="100" workbookViewId="0">
      <selection activeCell="D17" sqref="D17"/>
    </sheetView>
  </sheetViews>
  <sheetFormatPr baseColWidth="10" defaultRowHeight="15" x14ac:dyDescent="0.25"/>
  <cols>
    <col min="1" max="1" width="8.85546875" customWidth="1"/>
    <col min="2" max="2" width="32" customWidth="1"/>
    <col min="3" max="3" width="11.42578125" customWidth="1"/>
    <col min="6" max="6" width="12.7109375" bestFit="1" customWidth="1"/>
    <col min="7" max="7" width="5.140625" customWidth="1"/>
  </cols>
  <sheetData>
    <row r="1" spans="1:6" ht="33.75" customHeight="1" thickBot="1" x14ac:dyDescent="0.3">
      <c r="A1" s="209" t="s">
        <v>361</v>
      </c>
      <c r="B1" s="210"/>
      <c r="C1" s="210"/>
      <c r="D1" s="210"/>
      <c r="E1" s="210"/>
      <c r="F1" s="211"/>
    </row>
    <row r="2" spans="1:6" ht="14.25" customHeight="1" x14ac:dyDescent="0.25">
      <c r="A2" s="50"/>
      <c r="B2" s="49"/>
      <c r="C2" s="49"/>
      <c r="D2" s="49"/>
      <c r="E2" s="49"/>
      <c r="F2" s="63" t="s">
        <v>47</v>
      </c>
    </row>
    <row r="3" spans="1:6" ht="21.75" customHeight="1" x14ac:dyDescent="0.25">
      <c r="A3" s="97" t="s">
        <v>48</v>
      </c>
      <c r="B3" s="98" t="s">
        <v>49</v>
      </c>
      <c r="C3" s="99" t="s">
        <v>50</v>
      </c>
      <c r="D3" s="99" t="s">
        <v>51</v>
      </c>
      <c r="E3" s="99" t="s">
        <v>52</v>
      </c>
      <c r="F3" s="100" t="s">
        <v>10</v>
      </c>
    </row>
    <row r="4" spans="1:6" ht="23.25" customHeight="1" x14ac:dyDescent="0.25">
      <c r="A4" s="81">
        <v>1</v>
      </c>
      <c r="B4" s="82" t="s">
        <v>53</v>
      </c>
      <c r="C4" s="83"/>
      <c r="D4" s="83"/>
      <c r="E4" s="83"/>
      <c r="F4" s="84">
        <f>SUM(E5)</f>
        <v>49964.34</v>
      </c>
    </row>
    <row r="5" spans="1:6" ht="21.75" customHeight="1" x14ac:dyDescent="0.25">
      <c r="A5" s="60" t="s">
        <v>216</v>
      </c>
      <c r="B5" s="214" t="s">
        <v>55</v>
      </c>
      <c r="C5" s="215"/>
      <c r="D5" s="216"/>
      <c r="E5" s="80">
        <f>SUM(D6)</f>
        <v>49964.34</v>
      </c>
      <c r="F5" s="65"/>
    </row>
    <row r="6" spans="1:6" ht="31.5" customHeight="1" x14ac:dyDescent="0.25">
      <c r="A6" s="66" t="s">
        <v>56</v>
      </c>
      <c r="B6" s="52" t="s">
        <v>57</v>
      </c>
      <c r="C6" s="62"/>
      <c r="D6" s="70">
        <f>SUM(C7:C7)</f>
        <v>49964.34</v>
      </c>
      <c r="E6" s="62"/>
      <c r="F6" s="64"/>
    </row>
    <row r="7" spans="1:6" ht="29.25" customHeight="1" x14ac:dyDescent="0.25">
      <c r="A7" s="54" t="s">
        <v>228</v>
      </c>
      <c r="B7" s="53" t="s">
        <v>247</v>
      </c>
      <c r="C7" s="68">
        <v>49964.34</v>
      </c>
      <c r="D7" s="62"/>
      <c r="E7" s="62"/>
      <c r="F7" s="64"/>
    </row>
    <row r="8" spans="1:6" ht="25.5" customHeight="1" x14ac:dyDescent="0.25">
      <c r="A8" s="81">
        <v>2</v>
      </c>
      <c r="B8" s="82" t="s">
        <v>58</v>
      </c>
      <c r="C8" s="83"/>
      <c r="D8" s="83"/>
      <c r="E8" s="83"/>
      <c r="F8" s="84">
        <f>E9</f>
        <v>126590.6</v>
      </c>
    </row>
    <row r="9" spans="1:6" ht="24" customHeight="1" x14ac:dyDescent="0.25">
      <c r="A9" s="60" t="s">
        <v>59</v>
      </c>
      <c r="B9" s="92" t="s">
        <v>60</v>
      </c>
      <c r="C9" s="93"/>
      <c r="D9" s="94"/>
      <c r="E9" s="80">
        <f>D10+D12</f>
        <v>126590.6</v>
      </c>
      <c r="F9" s="64"/>
    </row>
    <row r="10" spans="1:6" ht="33.75" customHeight="1" x14ac:dyDescent="0.25">
      <c r="A10" s="66" t="s">
        <v>248</v>
      </c>
      <c r="B10" s="52" t="s">
        <v>249</v>
      </c>
      <c r="C10" s="62"/>
      <c r="D10" s="70">
        <f>SUM(C11:C11)</f>
        <v>116583.46</v>
      </c>
      <c r="E10" s="85"/>
      <c r="F10" s="64"/>
    </row>
    <row r="11" spans="1:6" ht="20.25" customHeight="1" x14ac:dyDescent="0.25">
      <c r="A11" s="54" t="s">
        <v>250</v>
      </c>
      <c r="B11" s="91" t="s">
        <v>251</v>
      </c>
      <c r="C11" s="68">
        <v>116583.46</v>
      </c>
      <c r="D11" s="67"/>
      <c r="E11" s="85"/>
      <c r="F11" s="64"/>
    </row>
    <row r="12" spans="1:6" ht="36" x14ac:dyDescent="0.25">
      <c r="A12" s="66" t="s">
        <v>61</v>
      </c>
      <c r="B12" s="52" t="s">
        <v>62</v>
      </c>
      <c r="C12" s="62"/>
      <c r="D12" s="70">
        <f>C13+C15</f>
        <v>10007.14</v>
      </c>
      <c r="E12" s="62"/>
      <c r="F12" s="64"/>
    </row>
    <row r="13" spans="1:6" ht="40.5" customHeight="1" x14ac:dyDescent="0.25">
      <c r="A13" s="54" t="s">
        <v>63</v>
      </c>
      <c r="B13" s="53" t="s">
        <v>220</v>
      </c>
      <c r="C13" s="68">
        <v>10007.14</v>
      </c>
      <c r="D13" s="67"/>
      <c r="E13" s="62"/>
      <c r="F13" s="64"/>
    </row>
    <row r="14" spans="1:6" ht="23.25" customHeight="1" x14ac:dyDescent="0.25">
      <c r="A14" s="81" t="s">
        <v>226</v>
      </c>
      <c r="B14" s="95" t="s">
        <v>227</v>
      </c>
      <c r="C14" s="96"/>
      <c r="D14" s="83"/>
      <c r="E14" s="83"/>
      <c r="F14" s="84">
        <f>E15</f>
        <v>70000</v>
      </c>
    </row>
    <row r="15" spans="1:6" ht="18" x14ac:dyDescent="0.25">
      <c r="A15" s="60" t="s">
        <v>229</v>
      </c>
      <c r="B15" s="61" t="s">
        <v>230</v>
      </c>
      <c r="C15" s="58"/>
      <c r="D15" s="69"/>
      <c r="E15" s="80">
        <f>SUM(D16)</f>
        <v>70000</v>
      </c>
      <c r="F15" s="64"/>
    </row>
    <row r="16" spans="1:6" ht="18" x14ac:dyDescent="0.25">
      <c r="A16" s="66" t="s">
        <v>231</v>
      </c>
      <c r="B16" s="52" t="s">
        <v>232</v>
      </c>
      <c r="C16" s="62"/>
      <c r="D16" s="70">
        <v>70000</v>
      </c>
      <c r="E16" s="59"/>
      <c r="F16" s="72"/>
    </row>
    <row r="17" spans="1:8" ht="25.5" customHeight="1" x14ac:dyDescent="0.25">
      <c r="A17" s="54" t="s">
        <v>233</v>
      </c>
      <c r="B17" s="53" t="s">
        <v>234</v>
      </c>
      <c r="C17" s="68">
        <v>0</v>
      </c>
      <c r="D17" s="70"/>
      <c r="E17" s="59"/>
      <c r="F17" s="72"/>
    </row>
    <row r="18" spans="1:8" ht="23.25" thickBot="1" x14ac:dyDescent="0.3">
      <c r="A18" s="71" t="s">
        <v>235</v>
      </c>
      <c r="B18" s="90" t="s">
        <v>363</v>
      </c>
      <c r="C18" s="76">
        <v>70000</v>
      </c>
      <c r="D18" s="73"/>
      <c r="E18" s="74"/>
      <c r="F18" s="75"/>
    </row>
    <row r="19" spans="1:8" ht="22.5" customHeight="1" thickBot="1" x14ac:dyDescent="0.3">
      <c r="A19" s="212" t="s">
        <v>64</v>
      </c>
      <c r="B19" s="213"/>
      <c r="C19" s="78">
        <f>SUM(C4:C18)</f>
        <v>246554.94</v>
      </c>
      <c r="D19" s="78">
        <f>SUM(D4:D16)</f>
        <v>246554.94</v>
      </c>
      <c r="E19" s="78">
        <f>SUM(E4:E15)</f>
        <v>246554.94</v>
      </c>
      <c r="F19" s="79">
        <f>SUM(F4:F14)</f>
        <v>246554.94</v>
      </c>
      <c r="H19">
        <v>246554.94</v>
      </c>
    </row>
    <row r="20" spans="1:8" x14ac:dyDescent="0.25">
      <c r="H20">
        <v>6943.82</v>
      </c>
    </row>
    <row r="21" spans="1:8" ht="15" customHeight="1" x14ac:dyDescent="0.25">
      <c r="B21" s="207" t="s">
        <v>326</v>
      </c>
      <c r="C21" s="208"/>
      <c r="D21" s="208"/>
      <c r="E21" s="217">
        <v>166547.79999999999</v>
      </c>
      <c r="F21" s="218"/>
      <c r="H21">
        <f>SUM(H19:H20)</f>
        <v>253498.76</v>
      </c>
    </row>
    <row r="22" spans="1:8" ht="17.25" customHeight="1" x14ac:dyDescent="0.25">
      <c r="B22" s="86" t="s">
        <v>327</v>
      </c>
      <c r="C22" s="87"/>
      <c r="D22" s="87"/>
      <c r="E22" s="88"/>
      <c r="F22" s="89"/>
      <c r="H22" s="101"/>
    </row>
    <row r="23" spans="1:8" ht="17.25" x14ac:dyDescent="0.25">
      <c r="C23" s="205" t="s">
        <v>217</v>
      </c>
      <c r="D23" s="206"/>
      <c r="E23" s="219">
        <f>SUM(E21:E22)</f>
        <v>166547.79999999999</v>
      </c>
      <c r="F23" s="220"/>
      <c r="H23" s="102"/>
    </row>
    <row r="24" spans="1:8" ht="15.75" x14ac:dyDescent="0.25">
      <c r="B24" s="101"/>
      <c r="E24" s="51"/>
      <c r="F24" s="48"/>
      <c r="H24" s="102"/>
    </row>
    <row r="25" spans="1:8" ht="17.25" x14ac:dyDescent="0.25">
      <c r="B25" s="102"/>
      <c r="C25" s="203" t="s">
        <v>218</v>
      </c>
      <c r="D25" s="204"/>
      <c r="E25" s="219">
        <f>E23*0.3</f>
        <v>49964.34</v>
      </c>
      <c r="F25" s="220"/>
      <c r="H25" s="102"/>
    </row>
    <row r="26" spans="1:8" ht="17.25" x14ac:dyDescent="0.25">
      <c r="B26" s="102"/>
      <c r="C26" s="203" t="s">
        <v>219</v>
      </c>
      <c r="D26" s="204"/>
      <c r="E26" s="219">
        <f>E23*0.7</f>
        <v>116583.45999999998</v>
      </c>
      <c r="F26" s="220"/>
      <c r="H26" s="102"/>
    </row>
    <row r="27" spans="1:8" ht="17.25" x14ac:dyDescent="0.25">
      <c r="B27" s="102"/>
      <c r="C27" s="205" t="s">
        <v>217</v>
      </c>
      <c r="D27" s="206"/>
      <c r="E27" s="219">
        <f>SUM(E25:E26)</f>
        <v>166547.79999999999</v>
      </c>
      <c r="F27" s="220"/>
      <c r="H27" s="102"/>
    </row>
    <row r="28" spans="1:8" ht="16.5" x14ac:dyDescent="0.25">
      <c r="A28" s="154" t="s">
        <v>338</v>
      </c>
      <c r="B28" s="102"/>
    </row>
    <row r="29" spans="1:8" x14ac:dyDescent="0.25">
      <c r="B29" s="102"/>
      <c r="F29" s="55"/>
      <c r="G29" s="55"/>
    </row>
    <row r="30" spans="1:8" x14ac:dyDescent="0.25">
      <c r="F30" s="57"/>
      <c r="G30" s="57"/>
    </row>
    <row r="31" spans="1:8" x14ac:dyDescent="0.25">
      <c r="F31" s="57"/>
      <c r="G31" s="57"/>
    </row>
    <row r="33" spans="1:4" ht="16.5" x14ac:dyDescent="0.25">
      <c r="A33" s="77" t="s">
        <v>309</v>
      </c>
      <c r="B33" s="77"/>
      <c r="C33" s="77" t="s">
        <v>310</v>
      </c>
      <c r="D33" s="77"/>
    </row>
    <row r="34" spans="1:4" x14ac:dyDescent="0.25">
      <c r="A34" s="57" t="s">
        <v>311</v>
      </c>
      <c r="B34" s="57"/>
      <c r="C34" s="57" t="s">
        <v>312</v>
      </c>
      <c r="D34" s="57"/>
    </row>
    <row r="35" spans="1:4" x14ac:dyDescent="0.25">
      <c r="A35" s="57"/>
      <c r="B35" s="57"/>
      <c r="C35" s="57"/>
      <c r="D35" s="57"/>
    </row>
  </sheetData>
  <mergeCells count="13">
    <mergeCell ref="C26:D26"/>
    <mergeCell ref="C27:D27"/>
    <mergeCell ref="B21:D21"/>
    <mergeCell ref="A1:F1"/>
    <mergeCell ref="A19:B19"/>
    <mergeCell ref="B5:D5"/>
    <mergeCell ref="C23:D23"/>
    <mergeCell ref="C25:D25"/>
    <mergeCell ref="E21:F21"/>
    <mergeCell ref="E23:F23"/>
    <mergeCell ref="E25:F25"/>
    <mergeCell ref="E26:F26"/>
    <mergeCell ref="E27:F27"/>
  </mergeCells>
  <printOptions horizontalCentered="1"/>
  <pageMargins left="0.70866141732283472" right="0.51181102362204722" top="1.15625" bottom="0.74803149606299213" header="0.31496062992125984" footer="0.31496062992125984"/>
  <pageSetup paperSize="9" orientation="portrait" horizontalDpi="360" verticalDpi="360" r:id="rId1"/>
  <headerFooter>
    <oddHeader>&amp;L&amp;G&amp;C&amp;"Century Gothic,Negrita"&amp;16GOBIERNO AUTONOMO DESCENTRALIZADO 
PARROQUIAL VICTORIA LOJA</oddHeader>
    <oddFooter>&amp;L&amp;"Century Gothic,Normal"&amp;10Teléfono: 07 3109326&amp;C&amp;"Berlin Sans FB,Normal"LA VICTORIA  –  MACARÁ  –  LOJA&amp;"-,Normal"
&amp;"Century Gothic,Normal"&amp;10juntaparroquialvictoria@gmail.com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EBF01-7207-4D5A-8BA5-3BA290114403}">
  <dimension ref="A1:G136"/>
  <sheetViews>
    <sheetView tabSelected="1" view="pageLayout" topLeftCell="A118" zoomScaleNormal="100" workbookViewId="0">
      <selection activeCell="B133" sqref="B133"/>
    </sheetView>
  </sheetViews>
  <sheetFormatPr baseColWidth="10" defaultRowHeight="15" x14ac:dyDescent="0.25"/>
  <cols>
    <col min="1" max="1" width="11.28515625" bestFit="1" customWidth="1"/>
    <col min="2" max="2" width="50.140625" customWidth="1"/>
    <col min="3" max="3" width="14.140625" bestFit="1" customWidth="1"/>
    <col min="4" max="4" width="17.42578125" bestFit="1" customWidth="1"/>
  </cols>
  <sheetData>
    <row r="1" spans="1:5" x14ac:dyDescent="0.25">
      <c r="A1" s="221" t="s">
        <v>360</v>
      </c>
      <c r="B1" s="222"/>
      <c r="C1" s="222"/>
      <c r="D1" s="223"/>
    </row>
    <row r="2" spans="1:5" x14ac:dyDescent="0.25">
      <c r="A2" s="224"/>
      <c r="B2" s="225"/>
      <c r="C2" s="225"/>
      <c r="D2" s="226"/>
    </row>
    <row r="3" spans="1:5" ht="25.5" customHeight="1" x14ac:dyDescent="0.25">
      <c r="A3" s="98" t="s">
        <v>252</v>
      </c>
      <c r="B3" s="131" t="s">
        <v>253</v>
      </c>
      <c r="C3" s="229" t="s">
        <v>335</v>
      </c>
      <c r="D3" s="229" t="s">
        <v>336</v>
      </c>
    </row>
    <row r="4" spans="1:5" ht="21.75" customHeight="1" x14ac:dyDescent="0.25">
      <c r="A4" s="140" t="s">
        <v>48</v>
      </c>
      <c r="B4" s="137" t="s">
        <v>49</v>
      </c>
      <c r="C4" s="230"/>
      <c r="D4" s="230"/>
    </row>
    <row r="5" spans="1:5" ht="23.25" customHeight="1" x14ac:dyDescent="0.25">
      <c r="A5" s="141">
        <v>5</v>
      </c>
      <c r="B5" s="95" t="s">
        <v>65</v>
      </c>
      <c r="C5" s="95"/>
      <c r="D5" s="95">
        <f>D6+D20+D54+D60</f>
        <v>84720.74</v>
      </c>
    </row>
    <row r="6" spans="1:5" ht="15.75" x14ac:dyDescent="0.25">
      <c r="A6" s="142" t="s">
        <v>66</v>
      </c>
      <c r="B6" s="127" t="s">
        <v>67</v>
      </c>
      <c r="C6" s="162"/>
      <c r="D6" s="126">
        <f>SUM(D7:D18)</f>
        <v>67717.72</v>
      </c>
    </row>
    <row r="7" spans="1:5" x14ac:dyDescent="0.25">
      <c r="A7" s="143" t="s">
        <v>68</v>
      </c>
      <c r="B7" s="111" t="s">
        <v>69</v>
      </c>
      <c r="C7" s="160"/>
      <c r="D7" s="166">
        <f>C8</f>
        <v>50604</v>
      </c>
    </row>
    <row r="8" spans="1:5" x14ac:dyDescent="0.25">
      <c r="A8" s="144" t="s">
        <v>70</v>
      </c>
      <c r="B8" s="104" t="s">
        <v>71</v>
      </c>
      <c r="C8" s="105">
        <v>50604</v>
      </c>
      <c r="D8" s="167"/>
      <c r="E8" s="124"/>
    </row>
    <row r="9" spans="1:5" x14ac:dyDescent="0.25">
      <c r="A9" s="143" t="s">
        <v>72</v>
      </c>
      <c r="B9" s="111" t="s">
        <v>73</v>
      </c>
      <c r="C9" s="105"/>
      <c r="D9" s="167">
        <f>C10+C11</f>
        <v>6421.16</v>
      </c>
    </row>
    <row r="10" spans="1:5" x14ac:dyDescent="0.25">
      <c r="A10" s="145" t="s">
        <v>74</v>
      </c>
      <c r="B10" s="107" t="s">
        <v>75</v>
      </c>
      <c r="C10" s="160">
        <v>4217</v>
      </c>
      <c r="D10" s="167"/>
    </row>
    <row r="11" spans="1:5" x14ac:dyDescent="0.25">
      <c r="A11" s="145" t="s">
        <v>76</v>
      </c>
      <c r="B11" s="107" t="s">
        <v>77</v>
      </c>
      <c r="C11" s="105">
        <v>2204.16</v>
      </c>
      <c r="D11" s="167"/>
    </row>
    <row r="12" spans="1:5" x14ac:dyDescent="0.25">
      <c r="A12" s="143" t="s">
        <v>78</v>
      </c>
      <c r="B12" s="111" t="s">
        <v>79</v>
      </c>
      <c r="C12" s="105"/>
      <c r="D12" s="167">
        <f>C13+C14</f>
        <v>1440</v>
      </c>
    </row>
    <row r="13" spans="1:5" x14ac:dyDescent="0.25">
      <c r="A13" s="145" t="s">
        <v>170</v>
      </c>
      <c r="B13" s="107" t="s">
        <v>171</v>
      </c>
      <c r="C13" s="160">
        <v>1340</v>
      </c>
      <c r="D13" s="167"/>
    </row>
    <row r="14" spans="1:5" x14ac:dyDescent="0.25">
      <c r="A14" s="145" t="s">
        <v>172</v>
      </c>
      <c r="B14" s="107" t="s">
        <v>173</v>
      </c>
      <c r="C14" s="160">
        <v>100</v>
      </c>
      <c r="D14" s="167"/>
    </row>
    <row r="15" spans="1:5" x14ac:dyDescent="0.25">
      <c r="A15" s="143" t="s">
        <v>80</v>
      </c>
      <c r="B15" s="133" t="s">
        <v>81</v>
      </c>
      <c r="C15" s="105"/>
      <c r="D15" s="167">
        <f>C16+C17</f>
        <v>8452.5600000000013</v>
      </c>
    </row>
    <row r="16" spans="1:5" x14ac:dyDescent="0.25">
      <c r="A16" s="145" t="s">
        <v>82</v>
      </c>
      <c r="B16" s="107" t="s">
        <v>83</v>
      </c>
      <c r="C16" s="160">
        <v>5642.35</v>
      </c>
      <c r="D16" s="167"/>
    </row>
    <row r="17" spans="1:4" x14ac:dyDescent="0.25">
      <c r="A17" s="145" t="s">
        <v>84</v>
      </c>
      <c r="B17" s="107" t="s">
        <v>85</v>
      </c>
      <c r="C17" s="105">
        <v>2810.21</v>
      </c>
      <c r="D17" s="167"/>
    </row>
    <row r="18" spans="1:4" x14ac:dyDescent="0.25">
      <c r="A18" s="143" t="s">
        <v>174</v>
      </c>
      <c r="B18" s="111" t="s">
        <v>175</v>
      </c>
      <c r="C18" s="105"/>
      <c r="D18" s="167">
        <f>C19</f>
        <v>800</v>
      </c>
    </row>
    <row r="19" spans="1:4" ht="25.5" x14ac:dyDescent="0.25">
      <c r="A19" s="145" t="s">
        <v>176</v>
      </c>
      <c r="B19" s="107" t="s">
        <v>177</v>
      </c>
      <c r="C19" s="160">
        <v>800</v>
      </c>
      <c r="D19" s="106"/>
    </row>
    <row r="20" spans="1:4" ht="15" customHeight="1" x14ac:dyDescent="0.25">
      <c r="A20" s="142" t="s">
        <v>86</v>
      </c>
      <c r="B20" s="127" t="s">
        <v>87</v>
      </c>
      <c r="C20" s="162"/>
      <c r="D20" s="126">
        <f>SUM(D21:D48)</f>
        <v>9300</v>
      </c>
    </row>
    <row r="21" spans="1:4" ht="15" customHeight="1" x14ac:dyDescent="0.25">
      <c r="A21" s="143" t="s">
        <v>88</v>
      </c>
      <c r="B21" s="111" t="s">
        <v>89</v>
      </c>
      <c r="C21" s="160"/>
      <c r="D21" s="167">
        <f>C22+C23+C24</f>
        <v>650</v>
      </c>
    </row>
    <row r="22" spans="1:4" ht="15" customHeight="1" x14ac:dyDescent="0.25">
      <c r="A22" s="145" t="s">
        <v>90</v>
      </c>
      <c r="B22" s="107" t="s">
        <v>91</v>
      </c>
      <c r="C22" s="105">
        <v>250</v>
      </c>
      <c r="D22" s="167"/>
    </row>
    <row r="23" spans="1:4" ht="15" customHeight="1" x14ac:dyDescent="0.25">
      <c r="A23" s="145" t="s">
        <v>92</v>
      </c>
      <c r="B23" s="107" t="s">
        <v>93</v>
      </c>
      <c r="C23" s="105">
        <v>350</v>
      </c>
      <c r="D23" s="167"/>
    </row>
    <row r="24" spans="1:4" ht="15" customHeight="1" x14ac:dyDescent="0.25">
      <c r="A24" s="145" t="s">
        <v>94</v>
      </c>
      <c r="B24" s="107" t="s">
        <v>95</v>
      </c>
      <c r="C24" s="105">
        <v>50</v>
      </c>
      <c r="D24" s="167"/>
    </row>
    <row r="25" spans="1:4" ht="15" customHeight="1" x14ac:dyDescent="0.25">
      <c r="A25" s="143" t="s">
        <v>96</v>
      </c>
      <c r="B25" s="111" t="s">
        <v>97</v>
      </c>
      <c r="C25" s="105"/>
      <c r="D25" s="167">
        <f>SUM(C26:C31)</f>
        <v>1850</v>
      </c>
    </row>
    <row r="26" spans="1:4" ht="15" customHeight="1" x14ac:dyDescent="0.25">
      <c r="A26" s="145" t="s">
        <v>98</v>
      </c>
      <c r="B26" s="107" t="s">
        <v>99</v>
      </c>
      <c r="C26" s="105">
        <v>100</v>
      </c>
      <c r="D26" s="167"/>
    </row>
    <row r="27" spans="1:4" x14ac:dyDescent="0.25">
      <c r="A27" s="145" t="s">
        <v>100</v>
      </c>
      <c r="B27" s="107" t="s">
        <v>101</v>
      </c>
      <c r="C27" s="105">
        <v>500</v>
      </c>
      <c r="D27" s="167"/>
    </row>
    <row r="28" spans="1:4" ht="15" customHeight="1" x14ac:dyDescent="0.25">
      <c r="A28" s="146" t="s">
        <v>102</v>
      </c>
      <c r="B28" s="107" t="s">
        <v>103</v>
      </c>
      <c r="C28" s="105">
        <v>250</v>
      </c>
      <c r="D28" s="167"/>
    </row>
    <row r="29" spans="1:4" ht="15" customHeight="1" x14ac:dyDescent="0.25">
      <c r="A29" s="144" t="s">
        <v>104</v>
      </c>
      <c r="B29" s="104" t="s">
        <v>105</v>
      </c>
      <c r="C29" s="106">
        <v>500</v>
      </c>
      <c r="D29" s="167"/>
    </row>
    <row r="30" spans="1:4" ht="25.5" x14ac:dyDescent="0.25">
      <c r="A30" s="144" t="s">
        <v>181</v>
      </c>
      <c r="B30" s="104" t="s">
        <v>182</v>
      </c>
      <c r="C30" s="108">
        <v>300</v>
      </c>
      <c r="D30" s="167"/>
    </row>
    <row r="31" spans="1:4" ht="15" customHeight="1" x14ac:dyDescent="0.25">
      <c r="A31" s="144" t="s">
        <v>238</v>
      </c>
      <c r="B31" s="104" t="s">
        <v>237</v>
      </c>
      <c r="C31" s="108">
        <v>200</v>
      </c>
      <c r="D31" s="167"/>
    </row>
    <row r="32" spans="1:4" ht="13.5" customHeight="1" x14ac:dyDescent="0.25">
      <c r="A32" s="143" t="s">
        <v>106</v>
      </c>
      <c r="B32" s="133" t="s">
        <v>323</v>
      </c>
      <c r="C32" s="160"/>
      <c r="D32" s="167">
        <f>C33+C34</f>
        <v>1600</v>
      </c>
    </row>
    <row r="33" spans="1:4" ht="15" customHeight="1" x14ac:dyDescent="0.25">
      <c r="A33" s="145" t="s">
        <v>107</v>
      </c>
      <c r="B33" s="107" t="s">
        <v>108</v>
      </c>
      <c r="C33" s="105">
        <v>700</v>
      </c>
      <c r="D33" s="167"/>
    </row>
    <row r="34" spans="1:4" ht="15" customHeight="1" x14ac:dyDescent="0.25">
      <c r="A34" s="145" t="s">
        <v>109</v>
      </c>
      <c r="B34" s="107" t="s">
        <v>110</v>
      </c>
      <c r="C34" s="105">
        <v>900</v>
      </c>
      <c r="D34" s="167"/>
    </row>
    <row r="35" spans="1:4" ht="18.75" customHeight="1" x14ac:dyDescent="0.25">
      <c r="A35" s="147" t="s">
        <v>111</v>
      </c>
      <c r="B35" s="133" t="s">
        <v>112</v>
      </c>
      <c r="C35" s="160"/>
      <c r="D35" s="167">
        <f>SUM(C36:C38)</f>
        <v>1600</v>
      </c>
    </row>
    <row r="36" spans="1:4" x14ac:dyDescent="0.25">
      <c r="A36" s="139" t="s">
        <v>178</v>
      </c>
      <c r="B36" s="134" t="s">
        <v>179</v>
      </c>
      <c r="C36" s="105">
        <v>800</v>
      </c>
      <c r="D36" s="167"/>
    </row>
    <row r="37" spans="1:4" ht="15" customHeight="1" x14ac:dyDescent="0.25">
      <c r="A37" s="139" t="s">
        <v>113</v>
      </c>
      <c r="B37" s="107" t="s">
        <v>114</v>
      </c>
      <c r="C37" s="105">
        <v>300</v>
      </c>
      <c r="D37" s="167"/>
    </row>
    <row r="38" spans="1:4" ht="15" customHeight="1" x14ac:dyDescent="0.25">
      <c r="A38" s="139" t="s">
        <v>115</v>
      </c>
      <c r="B38" s="107" t="s">
        <v>116</v>
      </c>
      <c r="C38" s="105">
        <v>500</v>
      </c>
      <c r="D38" s="167"/>
    </row>
    <row r="39" spans="1:4" ht="15" customHeight="1" x14ac:dyDescent="0.25">
      <c r="A39" s="147" t="s">
        <v>117</v>
      </c>
      <c r="B39" s="111" t="s">
        <v>118</v>
      </c>
      <c r="C39" s="105"/>
      <c r="D39" s="167">
        <f>C40+C41</f>
        <v>1000</v>
      </c>
    </row>
    <row r="40" spans="1:4" ht="21.75" customHeight="1" x14ac:dyDescent="0.25">
      <c r="A40" s="139" t="s">
        <v>180</v>
      </c>
      <c r="B40" s="134" t="s">
        <v>362</v>
      </c>
      <c r="C40" s="105">
        <v>200</v>
      </c>
      <c r="D40" s="167"/>
    </row>
    <row r="41" spans="1:4" ht="15" customHeight="1" x14ac:dyDescent="0.25">
      <c r="A41" s="139" t="s">
        <v>119</v>
      </c>
      <c r="B41" s="107" t="s">
        <v>120</v>
      </c>
      <c r="C41" s="105">
        <v>800</v>
      </c>
      <c r="D41" s="167"/>
    </row>
    <row r="42" spans="1:4" ht="15" customHeight="1" x14ac:dyDescent="0.25">
      <c r="A42" s="147" t="s">
        <v>121</v>
      </c>
      <c r="B42" s="111" t="s">
        <v>122</v>
      </c>
      <c r="C42" s="160"/>
      <c r="D42" s="167">
        <f>SUM(C43:C47)</f>
        <v>2100</v>
      </c>
    </row>
    <row r="43" spans="1:4" ht="15" customHeight="1" x14ac:dyDescent="0.25">
      <c r="A43" s="139" t="s">
        <v>123</v>
      </c>
      <c r="B43" s="107" t="s">
        <v>124</v>
      </c>
      <c r="C43" s="105">
        <v>300</v>
      </c>
      <c r="D43" s="167"/>
    </row>
    <row r="44" spans="1:4" ht="15" customHeight="1" x14ac:dyDescent="0.25">
      <c r="A44" s="139" t="s">
        <v>125</v>
      </c>
      <c r="B44" s="107" t="s">
        <v>126</v>
      </c>
      <c r="C44" s="105">
        <v>800</v>
      </c>
      <c r="D44" s="167"/>
    </row>
    <row r="45" spans="1:4" ht="15" customHeight="1" x14ac:dyDescent="0.25">
      <c r="A45" s="139" t="s">
        <v>127</v>
      </c>
      <c r="B45" s="107" t="s">
        <v>128</v>
      </c>
      <c r="C45" s="105">
        <v>600</v>
      </c>
      <c r="D45" s="167"/>
    </row>
    <row r="46" spans="1:4" x14ac:dyDescent="0.25">
      <c r="A46" s="139" t="s">
        <v>129</v>
      </c>
      <c r="B46" s="134" t="s">
        <v>324</v>
      </c>
      <c r="C46" s="105">
        <v>100</v>
      </c>
      <c r="D46" s="167"/>
    </row>
    <row r="47" spans="1:4" ht="39.75" customHeight="1" x14ac:dyDescent="0.25">
      <c r="A47" s="139" t="s">
        <v>321</v>
      </c>
      <c r="B47" s="134" t="s">
        <v>322</v>
      </c>
      <c r="C47" s="105">
        <v>300</v>
      </c>
      <c r="D47" s="167"/>
    </row>
    <row r="48" spans="1:4" ht="15" customHeight="1" x14ac:dyDescent="0.25">
      <c r="A48" s="147" t="s">
        <v>130</v>
      </c>
      <c r="B48" s="111" t="s">
        <v>131</v>
      </c>
      <c r="C48" s="105"/>
      <c r="D48" s="167">
        <f>SUM(C49:C53)</f>
        <v>500</v>
      </c>
    </row>
    <row r="49" spans="1:4" ht="15" customHeight="1" x14ac:dyDescent="0.25">
      <c r="A49" s="139" t="s">
        <v>185</v>
      </c>
      <c r="B49" s="107" t="s">
        <v>114</v>
      </c>
      <c r="C49" s="105">
        <v>100</v>
      </c>
      <c r="D49" s="106"/>
    </row>
    <row r="50" spans="1:4" ht="15" customHeight="1" x14ac:dyDescent="0.25">
      <c r="A50" s="139" t="s">
        <v>132</v>
      </c>
      <c r="B50" s="107" t="s">
        <v>116</v>
      </c>
      <c r="C50" s="105">
        <v>100</v>
      </c>
      <c r="D50" s="106"/>
    </row>
    <row r="51" spans="1:4" ht="15" customHeight="1" x14ac:dyDescent="0.25">
      <c r="A51" s="139" t="s">
        <v>187</v>
      </c>
      <c r="B51" s="107" t="s">
        <v>222</v>
      </c>
      <c r="C51" s="105">
        <v>100</v>
      </c>
      <c r="D51" s="106"/>
    </row>
    <row r="52" spans="1:4" ht="15" customHeight="1" x14ac:dyDescent="0.25">
      <c r="A52" s="139" t="s">
        <v>133</v>
      </c>
      <c r="B52" s="107" t="s">
        <v>168</v>
      </c>
      <c r="C52" s="105">
        <v>100</v>
      </c>
      <c r="D52" s="106"/>
    </row>
    <row r="53" spans="1:4" ht="25.5" x14ac:dyDescent="0.25">
      <c r="A53" s="139" t="s">
        <v>186</v>
      </c>
      <c r="B53" s="107" t="s">
        <v>212</v>
      </c>
      <c r="C53" s="105">
        <v>100</v>
      </c>
      <c r="D53" s="106"/>
    </row>
    <row r="54" spans="1:4" ht="15" customHeight="1" x14ac:dyDescent="0.25">
      <c r="A54" s="142" t="s">
        <v>134</v>
      </c>
      <c r="B54" s="127" t="s">
        <v>135</v>
      </c>
      <c r="C54" s="162"/>
      <c r="D54" s="126">
        <f>SUM(D55:D57)</f>
        <v>1500</v>
      </c>
    </row>
    <row r="55" spans="1:4" ht="15" customHeight="1" x14ac:dyDescent="0.25">
      <c r="A55" s="147" t="s">
        <v>136</v>
      </c>
      <c r="B55" s="111" t="s">
        <v>137</v>
      </c>
      <c r="C55" s="160"/>
      <c r="D55" s="167">
        <f>C56</f>
        <v>200</v>
      </c>
    </row>
    <row r="56" spans="1:4" ht="15" customHeight="1" x14ac:dyDescent="0.25">
      <c r="A56" s="139" t="s">
        <v>138</v>
      </c>
      <c r="B56" s="107" t="s">
        <v>54</v>
      </c>
      <c r="C56" s="105">
        <v>200</v>
      </c>
      <c r="D56" s="106"/>
    </row>
    <row r="57" spans="1:4" x14ac:dyDescent="0.25">
      <c r="A57" s="147" t="s">
        <v>139</v>
      </c>
      <c r="B57" s="135" t="s">
        <v>140</v>
      </c>
      <c r="C57" s="160"/>
      <c r="D57" s="167">
        <f>C58+C59</f>
        <v>1300</v>
      </c>
    </row>
    <row r="58" spans="1:4" ht="15" customHeight="1" x14ac:dyDescent="0.25">
      <c r="A58" s="139" t="s">
        <v>141</v>
      </c>
      <c r="B58" s="107" t="s">
        <v>142</v>
      </c>
      <c r="C58" s="105">
        <v>1200</v>
      </c>
      <c r="D58" s="106"/>
    </row>
    <row r="59" spans="1:4" ht="15" customHeight="1" x14ac:dyDescent="0.25">
      <c r="A59" s="139" t="s">
        <v>221</v>
      </c>
      <c r="B59" s="107" t="s">
        <v>143</v>
      </c>
      <c r="C59" s="105">
        <v>100</v>
      </c>
      <c r="D59" s="106"/>
    </row>
    <row r="60" spans="1:4" ht="15" customHeight="1" x14ac:dyDescent="0.25">
      <c r="A60" s="142" t="s">
        <v>144</v>
      </c>
      <c r="B60" s="127" t="s">
        <v>55</v>
      </c>
      <c r="C60" s="162"/>
      <c r="D60" s="126">
        <f>SUM(C62:C67)</f>
        <v>6203.02</v>
      </c>
    </row>
    <row r="61" spans="1:4" ht="15.75" customHeight="1" x14ac:dyDescent="0.25">
      <c r="A61" s="148" t="s">
        <v>188</v>
      </c>
      <c r="B61" s="136" t="s">
        <v>254</v>
      </c>
      <c r="C61" s="161"/>
      <c r="D61" s="167">
        <f>SUM(C63:C65)</f>
        <v>5950</v>
      </c>
    </row>
    <row r="62" spans="1:4" ht="15" customHeight="1" x14ac:dyDescent="0.25">
      <c r="A62" s="148" t="s">
        <v>189</v>
      </c>
      <c r="B62" s="114" t="s">
        <v>145</v>
      </c>
      <c r="C62" s="161"/>
      <c r="D62" s="167"/>
    </row>
    <row r="63" spans="1:4" ht="15" customHeight="1" x14ac:dyDescent="0.25">
      <c r="A63" s="149" t="s">
        <v>190</v>
      </c>
      <c r="B63" s="109" t="s">
        <v>191</v>
      </c>
      <c r="C63" s="161">
        <v>1700</v>
      </c>
      <c r="D63" s="167"/>
    </row>
    <row r="64" spans="1:4" ht="15" customHeight="1" x14ac:dyDescent="0.25">
      <c r="A64" s="149" t="s">
        <v>210</v>
      </c>
      <c r="B64" s="109" t="s">
        <v>146</v>
      </c>
      <c r="C64" s="161">
        <v>950</v>
      </c>
      <c r="D64" s="167"/>
    </row>
    <row r="65" spans="1:4" ht="15" customHeight="1" x14ac:dyDescent="0.25">
      <c r="A65" s="149" t="s">
        <v>211</v>
      </c>
      <c r="B65" s="109" t="s">
        <v>192</v>
      </c>
      <c r="C65" s="161">
        <v>3300</v>
      </c>
      <c r="D65" s="167"/>
    </row>
    <row r="66" spans="1:4" x14ac:dyDescent="0.25">
      <c r="A66" s="147" t="s">
        <v>147</v>
      </c>
      <c r="B66" s="133" t="s">
        <v>148</v>
      </c>
      <c r="C66" s="160"/>
      <c r="D66" s="167">
        <f>C67</f>
        <v>253.02</v>
      </c>
    </row>
    <row r="67" spans="1:4" ht="17.25" customHeight="1" x14ac:dyDescent="0.25">
      <c r="A67" s="139" t="s">
        <v>149</v>
      </c>
      <c r="B67" s="134" t="s">
        <v>150</v>
      </c>
      <c r="C67" s="160">
        <v>253.02</v>
      </c>
      <c r="D67" s="106"/>
    </row>
    <row r="68" spans="1:4" ht="27" customHeight="1" x14ac:dyDescent="0.25">
      <c r="A68" s="141">
        <v>7</v>
      </c>
      <c r="B68" s="95" t="s">
        <v>151</v>
      </c>
      <c r="C68" s="171"/>
      <c r="D68" s="95">
        <f>D69+D81+D111</f>
        <v>160134.20000000001</v>
      </c>
    </row>
    <row r="69" spans="1:4" ht="15" customHeight="1" x14ac:dyDescent="0.25">
      <c r="A69" s="142" t="s">
        <v>152</v>
      </c>
      <c r="B69" s="103" t="s">
        <v>153</v>
      </c>
      <c r="C69" s="162"/>
      <c r="D69" s="126">
        <f>SUM(D70:D79)</f>
        <v>18784.68</v>
      </c>
    </row>
    <row r="70" spans="1:4" ht="15" customHeight="1" x14ac:dyDescent="0.25">
      <c r="A70" s="143" t="s">
        <v>203</v>
      </c>
      <c r="B70" s="111" t="s">
        <v>255</v>
      </c>
      <c r="C70" s="105"/>
      <c r="D70" s="170">
        <f>C71</f>
        <v>12720</v>
      </c>
    </row>
    <row r="71" spans="1:4" ht="15" customHeight="1" x14ac:dyDescent="0.25">
      <c r="A71" s="145" t="s">
        <v>204</v>
      </c>
      <c r="B71" s="110" t="s">
        <v>71</v>
      </c>
      <c r="C71" s="105">
        <v>12720</v>
      </c>
      <c r="D71" s="170"/>
    </row>
    <row r="72" spans="1:4" ht="15" customHeight="1" x14ac:dyDescent="0.25">
      <c r="A72" s="143" t="s">
        <v>205</v>
      </c>
      <c r="B72" s="115" t="s">
        <v>256</v>
      </c>
      <c r="C72" s="105"/>
      <c r="D72" s="170">
        <f>C73+C74</f>
        <v>1892</v>
      </c>
    </row>
    <row r="73" spans="1:4" ht="15" customHeight="1" x14ac:dyDescent="0.25">
      <c r="A73" s="145" t="s">
        <v>208</v>
      </c>
      <c r="B73" s="110" t="s">
        <v>206</v>
      </c>
      <c r="C73" s="105">
        <v>972</v>
      </c>
      <c r="D73" s="170"/>
    </row>
    <row r="74" spans="1:4" ht="15" customHeight="1" x14ac:dyDescent="0.25">
      <c r="A74" s="145" t="s">
        <v>209</v>
      </c>
      <c r="B74" s="110" t="s">
        <v>207</v>
      </c>
      <c r="C74" s="105">
        <v>920</v>
      </c>
      <c r="D74" s="170"/>
    </row>
    <row r="75" spans="1:4" ht="15" customHeight="1" x14ac:dyDescent="0.25">
      <c r="A75" s="143" t="s">
        <v>257</v>
      </c>
      <c r="B75" s="111" t="s">
        <v>258</v>
      </c>
      <c r="C75" s="160"/>
      <c r="D75" s="170">
        <f>C76</f>
        <v>2000</v>
      </c>
    </row>
    <row r="76" spans="1:4" ht="15" customHeight="1" x14ac:dyDescent="0.25">
      <c r="A76" s="145" t="s">
        <v>259</v>
      </c>
      <c r="B76" s="107" t="s">
        <v>260</v>
      </c>
      <c r="C76" s="160">
        <v>2000</v>
      </c>
      <c r="D76" s="170"/>
    </row>
    <row r="77" spans="1:4" x14ac:dyDescent="0.25">
      <c r="A77" s="143" t="s">
        <v>261</v>
      </c>
      <c r="B77" s="111" t="s">
        <v>81</v>
      </c>
      <c r="C77" s="160"/>
      <c r="D77" s="170">
        <f>C78</f>
        <v>1672.68</v>
      </c>
    </row>
    <row r="78" spans="1:4" ht="15" customHeight="1" x14ac:dyDescent="0.25">
      <c r="A78" s="145" t="s">
        <v>154</v>
      </c>
      <c r="B78" s="107" t="s">
        <v>83</v>
      </c>
      <c r="C78" s="160">
        <v>1672.68</v>
      </c>
      <c r="D78" s="170"/>
    </row>
    <row r="79" spans="1:4" ht="15" customHeight="1" x14ac:dyDescent="0.25">
      <c r="A79" s="143" t="s">
        <v>196</v>
      </c>
      <c r="B79" s="111" t="s">
        <v>175</v>
      </c>
      <c r="C79" s="160"/>
      <c r="D79" s="170">
        <f>C80</f>
        <v>500</v>
      </c>
    </row>
    <row r="80" spans="1:4" ht="25.5" x14ac:dyDescent="0.25">
      <c r="A80" s="163" t="s">
        <v>197</v>
      </c>
      <c r="B80" s="164" t="s">
        <v>177</v>
      </c>
      <c r="C80" s="165">
        <v>500</v>
      </c>
      <c r="D80" s="106"/>
    </row>
    <row r="81" spans="1:4" ht="15" customHeight="1" x14ac:dyDescent="0.25">
      <c r="A81" s="142" t="s">
        <v>214</v>
      </c>
      <c r="B81" s="127" t="s">
        <v>155</v>
      </c>
      <c r="C81" s="162"/>
      <c r="D81" s="126">
        <f>SUM(D82:D101)</f>
        <v>68849.52</v>
      </c>
    </row>
    <row r="82" spans="1:4" ht="15" customHeight="1" x14ac:dyDescent="0.25">
      <c r="A82" s="143" t="s">
        <v>193</v>
      </c>
      <c r="B82" s="111" t="s">
        <v>262</v>
      </c>
      <c r="C82" s="160"/>
      <c r="D82" s="167">
        <f>SUM(C83:C89)</f>
        <v>11199.52</v>
      </c>
    </row>
    <row r="83" spans="1:4" ht="15" customHeight="1" x14ac:dyDescent="0.25">
      <c r="A83" s="145" t="s">
        <v>263</v>
      </c>
      <c r="B83" s="107" t="s">
        <v>156</v>
      </c>
      <c r="C83" s="160">
        <v>900</v>
      </c>
      <c r="D83" s="167"/>
    </row>
    <row r="84" spans="1:4" ht="15" customHeight="1" x14ac:dyDescent="0.25">
      <c r="A84" s="145" t="s">
        <v>194</v>
      </c>
      <c r="B84" s="107" t="s">
        <v>99</v>
      </c>
      <c r="C84" s="160">
        <v>900</v>
      </c>
      <c r="D84" s="167"/>
    </row>
    <row r="85" spans="1:4" ht="15" customHeight="1" x14ac:dyDescent="0.25">
      <c r="A85" s="145" t="s">
        <v>202</v>
      </c>
      <c r="B85" s="107" t="s">
        <v>103</v>
      </c>
      <c r="C85" s="160">
        <v>6965.92</v>
      </c>
      <c r="D85" s="167"/>
    </row>
    <row r="86" spans="1:4" ht="50.25" customHeight="1" x14ac:dyDescent="0.25">
      <c r="A86" s="145" t="s">
        <v>264</v>
      </c>
      <c r="B86" s="134" t="s">
        <v>265</v>
      </c>
      <c r="C86" s="160">
        <v>1000</v>
      </c>
      <c r="D86" s="167"/>
    </row>
    <row r="87" spans="1:4" ht="15" customHeight="1" x14ac:dyDescent="0.25">
      <c r="A87" s="145" t="s">
        <v>266</v>
      </c>
      <c r="B87" s="107" t="s">
        <v>267</v>
      </c>
      <c r="C87" s="160">
        <v>1000</v>
      </c>
      <c r="D87" s="167"/>
    </row>
    <row r="88" spans="1:4" ht="15" customHeight="1" x14ac:dyDescent="0.25">
      <c r="A88" s="145" t="s">
        <v>268</v>
      </c>
      <c r="B88" s="107" t="s">
        <v>237</v>
      </c>
      <c r="C88" s="160">
        <v>333.6</v>
      </c>
      <c r="D88" s="167"/>
    </row>
    <row r="89" spans="1:4" ht="15" customHeight="1" x14ac:dyDescent="0.25">
      <c r="A89" s="145" t="s">
        <v>269</v>
      </c>
      <c r="B89" s="107" t="s">
        <v>270</v>
      </c>
      <c r="C89" s="160">
        <v>100</v>
      </c>
      <c r="D89" s="167"/>
    </row>
    <row r="90" spans="1:4" ht="15" customHeight="1" x14ac:dyDescent="0.25">
      <c r="A90" s="143" t="s">
        <v>198</v>
      </c>
      <c r="B90" s="111" t="s">
        <v>271</v>
      </c>
      <c r="C90" s="160"/>
      <c r="D90" s="167">
        <f>SUM(C91:C93)</f>
        <v>4250</v>
      </c>
    </row>
    <row r="91" spans="1:4" ht="15" customHeight="1" x14ac:dyDescent="0.25">
      <c r="A91" s="145" t="s">
        <v>272</v>
      </c>
      <c r="B91" s="107" t="s">
        <v>273</v>
      </c>
      <c r="C91" s="160">
        <v>500</v>
      </c>
      <c r="D91" s="167"/>
    </row>
    <row r="92" spans="1:4" ht="15" customHeight="1" x14ac:dyDescent="0.25">
      <c r="A92" s="145" t="s">
        <v>199</v>
      </c>
      <c r="B92" s="107" t="s">
        <v>116</v>
      </c>
      <c r="C92" s="160">
        <v>3000</v>
      </c>
      <c r="D92" s="167"/>
    </row>
    <row r="93" spans="1:4" x14ac:dyDescent="0.25">
      <c r="A93" s="145" t="s">
        <v>331</v>
      </c>
      <c r="B93" s="107" t="s">
        <v>325</v>
      </c>
      <c r="C93" s="160">
        <v>750</v>
      </c>
      <c r="D93" s="167"/>
    </row>
    <row r="94" spans="1:4" x14ac:dyDescent="0.25">
      <c r="A94" s="143" t="s">
        <v>274</v>
      </c>
      <c r="B94" s="111" t="s">
        <v>275</v>
      </c>
      <c r="C94" s="160"/>
      <c r="D94" s="167">
        <f>C95</f>
        <v>200</v>
      </c>
    </row>
    <row r="95" spans="1:4" ht="15" customHeight="1" x14ac:dyDescent="0.25">
      <c r="A95" s="145" t="s">
        <v>276</v>
      </c>
      <c r="B95" s="107" t="s">
        <v>273</v>
      </c>
      <c r="C95" s="160">
        <v>200</v>
      </c>
      <c r="D95" s="167"/>
    </row>
    <row r="96" spans="1:4" ht="15" customHeight="1" x14ac:dyDescent="0.25">
      <c r="A96" s="150" t="s">
        <v>277</v>
      </c>
      <c r="B96" s="114" t="s">
        <v>278</v>
      </c>
      <c r="C96" s="160"/>
      <c r="D96" s="167">
        <f>SUM(C97:C100)</f>
        <v>27000</v>
      </c>
    </row>
    <row r="97" spans="1:7" ht="15" customHeight="1" x14ac:dyDescent="0.25">
      <c r="A97" s="144" t="s">
        <v>279</v>
      </c>
      <c r="B97" s="116" t="s">
        <v>280</v>
      </c>
      <c r="C97" s="201">
        <v>22000</v>
      </c>
      <c r="D97" s="167"/>
    </row>
    <row r="98" spans="1:7" ht="15" customHeight="1" x14ac:dyDescent="0.25">
      <c r="A98" s="144" t="s">
        <v>281</v>
      </c>
      <c r="B98" s="104" t="s">
        <v>282</v>
      </c>
      <c r="C98" s="160">
        <v>0</v>
      </c>
      <c r="D98" s="167"/>
    </row>
    <row r="99" spans="1:7" ht="23.25" customHeight="1" x14ac:dyDescent="0.25">
      <c r="A99" s="145" t="s">
        <v>283</v>
      </c>
      <c r="B99" s="107" t="s">
        <v>332</v>
      </c>
      <c r="C99" s="112">
        <v>4500</v>
      </c>
      <c r="D99" s="167"/>
    </row>
    <row r="100" spans="1:7" s="159" customFormat="1" x14ac:dyDescent="0.25">
      <c r="A100" s="145" t="s">
        <v>337</v>
      </c>
      <c r="B100" s="107" t="s">
        <v>334</v>
      </c>
      <c r="C100" s="112">
        <v>500</v>
      </c>
      <c r="D100" s="169"/>
    </row>
    <row r="101" spans="1:7" ht="15" customHeight="1" x14ac:dyDescent="0.25">
      <c r="A101" s="143" t="s">
        <v>157</v>
      </c>
      <c r="B101" s="111" t="s">
        <v>284</v>
      </c>
      <c r="C101" s="112"/>
      <c r="D101" s="167">
        <f>SUM(C102:C110)</f>
        <v>26200</v>
      </c>
    </row>
    <row r="102" spans="1:7" ht="15" customHeight="1" x14ac:dyDescent="0.25">
      <c r="A102" s="145" t="s">
        <v>215</v>
      </c>
      <c r="B102" s="107" t="s">
        <v>183</v>
      </c>
      <c r="C102" s="112">
        <v>6000</v>
      </c>
      <c r="D102" s="106"/>
      <c r="E102" s="257"/>
      <c r="F102" s="257"/>
      <c r="G102" s="257"/>
    </row>
    <row r="103" spans="1:7" ht="15" customHeight="1" x14ac:dyDescent="0.25">
      <c r="A103" s="145" t="s">
        <v>200</v>
      </c>
      <c r="B103" s="107" t="s">
        <v>158</v>
      </c>
      <c r="C103" s="112">
        <v>5000</v>
      </c>
      <c r="D103" s="106"/>
    </row>
    <row r="104" spans="1:7" ht="42" customHeight="1" x14ac:dyDescent="0.25">
      <c r="A104" s="145" t="s">
        <v>201</v>
      </c>
      <c r="B104" s="134" t="s">
        <v>225</v>
      </c>
      <c r="C104" s="112">
        <v>2000</v>
      </c>
      <c r="D104" s="106"/>
    </row>
    <row r="105" spans="1:7" x14ac:dyDescent="0.25">
      <c r="A105" s="163" t="s">
        <v>239</v>
      </c>
      <c r="B105" s="164" t="s">
        <v>240</v>
      </c>
      <c r="C105" s="112">
        <v>1500</v>
      </c>
      <c r="D105" s="106"/>
    </row>
    <row r="106" spans="1:7" x14ac:dyDescent="0.25">
      <c r="A106" s="163" t="s">
        <v>285</v>
      </c>
      <c r="B106" s="164" t="s">
        <v>286</v>
      </c>
      <c r="C106" s="112">
        <v>1500</v>
      </c>
      <c r="D106" s="106"/>
    </row>
    <row r="107" spans="1:7" ht="16.5" customHeight="1" x14ac:dyDescent="0.25">
      <c r="A107" s="163" t="s">
        <v>243</v>
      </c>
      <c r="B107" s="164" t="s">
        <v>242</v>
      </c>
      <c r="C107" s="112">
        <v>8000</v>
      </c>
      <c r="D107" s="106"/>
    </row>
    <row r="108" spans="1:7" ht="15" customHeight="1" x14ac:dyDescent="0.25">
      <c r="A108" s="163" t="s">
        <v>287</v>
      </c>
      <c r="B108" s="164" t="s">
        <v>288</v>
      </c>
      <c r="C108" s="112">
        <v>600</v>
      </c>
      <c r="D108" s="106"/>
    </row>
    <row r="109" spans="1:7" ht="15" customHeight="1" x14ac:dyDescent="0.25">
      <c r="A109" s="163" t="s">
        <v>223</v>
      </c>
      <c r="B109" s="164" t="s">
        <v>224</v>
      </c>
      <c r="C109" s="112">
        <v>1500</v>
      </c>
      <c r="D109" s="106"/>
    </row>
    <row r="110" spans="1:7" ht="15" customHeight="1" x14ac:dyDescent="0.25">
      <c r="A110" s="163" t="s">
        <v>241</v>
      </c>
      <c r="B110" s="56" t="s">
        <v>184</v>
      </c>
      <c r="C110" s="112">
        <v>100</v>
      </c>
      <c r="D110" s="106"/>
    </row>
    <row r="111" spans="1:7" ht="15" customHeight="1" x14ac:dyDescent="0.25">
      <c r="A111" s="142" t="s">
        <v>213</v>
      </c>
      <c r="B111" s="127" t="s">
        <v>159</v>
      </c>
      <c r="C111" s="162"/>
      <c r="D111" s="126">
        <f>D119+D112</f>
        <v>72500</v>
      </c>
    </row>
    <row r="112" spans="1:7" ht="15" customHeight="1" x14ac:dyDescent="0.25">
      <c r="A112" s="143" t="s">
        <v>169</v>
      </c>
      <c r="B112" s="111" t="s">
        <v>300</v>
      </c>
      <c r="C112" s="113"/>
      <c r="D112" s="167">
        <f>SUM(C113:C118)</f>
        <v>17500</v>
      </c>
    </row>
    <row r="113" spans="1:7" ht="15" customHeight="1" x14ac:dyDescent="0.25">
      <c r="A113" s="145" t="s">
        <v>289</v>
      </c>
      <c r="B113" s="107" t="s">
        <v>290</v>
      </c>
      <c r="C113" s="112">
        <v>1000</v>
      </c>
      <c r="D113" s="106"/>
    </row>
    <row r="114" spans="1:7" ht="15" customHeight="1" x14ac:dyDescent="0.25">
      <c r="A114" s="145" t="s">
        <v>291</v>
      </c>
      <c r="B114" s="107" t="s">
        <v>292</v>
      </c>
      <c r="C114" s="112">
        <v>2000</v>
      </c>
      <c r="D114" s="106"/>
    </row>
    <row r="115" spans="1:7" ht="15" customHeight="1" x14ac:dyDescent="0.25">
      <c r="A115" s="145" t="s">
        <v>160</v>
      </c>
      <c r="B115" s="107" t="s">
        <v>293</v>
      </c>
      <c r="C115" s="112">
        <v>3500</v>
      </c>
      <c r="D115" s="106"/>
    </row>
    <row r="116" spans="1:7" ht="15" customHeight="1" x14ac:dyDescent="0.25">
      <c r="A116" s="139" t="s">
        <v>161</v>
      </c>
      <c r="B116" s="109" t="s">
        <v>236</v>
      </c>
      <c r="C116" s="112">
        <v>3000</v>
      </c>
      <c r="D116" s="106"/>
    </row>
    <row r="117" spans="1:7" ht="15" customHeight="1" x14ac:dyDescent="0.25">
      <c r="A117" s="139" t="s">
        <v>294</v>
      </c>
      <c r="B117" s="109" t="s">
        <v>295</v>
      </c>
      <c r="C117" s="112">
        <v>5000</v>
      </c>
      <c r="D117" s="106"/>
    </row>
    <row r="118" spans="1:7" ht="25.5" x14ac:dyDescent="0.25">
      <c r="A118" s="139" t="s">
        <v>296</v>
      </c>
      <c r="B118" s="107" t="s">
        <v>339</v>
      </c>
      <c r="C118" s="112">
        <v>3000</v>
      </c>
      <c r="D118" s="106"/>
    </row>
    <row r="119" spans="1:7" ht="16.5" customHeight="1" x14ac:dyDescent="0.25">
      <c r="A119" s="168" t="s">
        <v>244</v>
      </c>
      <c r="B119" s="172" t="s">
        <v>246</v>
      </c>
      <c r="C119" s="173"/>
      <c r="D119" s="167">
        <f>C120</f>
        <v>55000</v>
      </c>
    </row>
    <row r="120" spans="1:7" ht="25.5" x14ac:dyDescent="0.25">
      <c r="A120" s="139" t="s">
        <v>245</v>
      </c>
      <c r="B120" s="107" t="s">
        <v>333</v>
      </c>
      <c r="C120" s="258">
        <v>55000</v>
      </c>
      <c r="D120" s="106"/>
      <c r="E120" s="257"/>
      <c r="F120" s="257"/>
      <c r="G120" s="257"/>
    </row>
    <row r="121" spans="1:7" ht="25.5" customHeight="1" x14ac:dyDescent="0.25">
      <c r="A121" s="141">
        <v>8</v>
      </c>
      <c r="B121" s="95" t="s">
        <v>162</v>
      </c>
      <c r="C121" s="95"/>
      <c r="D121" s="95">
        <f>D122</f>
        <v>1700</v>
      </c>
    </row>
    <row r="122" spans="1:7" ht="15" customHeight="1" x14ac:dyDescent="0.25">
      <c r="A122" s="151" t="s">
        <v>163</v>
      </c>
      <c r="B122" s="103" t="s">
        <v>164</v>
      </c>
      <c r="C122" s="162"/>
      <c r="D122" s="126">
        <f>SUM(C124:C126)</f>
        <v>1700</v>
      </c>
    </row>
    <row r="123" spans="1:7" ht="15" customHeight="1" x14ac:dyDescent="0.25">
      <c r="A123" s="143" t="s">
        <v>165</v>
      </c>
      <c r="B123" s="111" t="s">
        <v>166</v>
      </c>
      <c r="C123" s="160"/>
      <c r="D123" s="167">
        <f>SUM(C124:C126)</f>
        <v>1700</v>
      </c>
    </row>
    <row r="124" spans="1:7" ht="15" customHeight="1" x14ac:dyDescent="0.25">
      <c r="A124" s="145" t="s">
        <v>167</v>
      </c>
      <c r="B124" s="107" t="s">
        <v>116</v>
      </c>
      <c r="C124" s="105">
        <v>500</v>
      </c>
      <c r="D124" s="106"/>
    </row>
    <row r="125" spans="1:7" ht="15" customHeight="1" x14ac:dyDescent="0.25">
      <c r="A125" s="145" t="s">
        <v>297</v>
      </c>
      <c r="B125" s="109" t="s">
        <v>298</v>
      </c>
      <c r="C125" s="202">
        <v>200</v>
      </c>
      <c r="D125" s="106"/>
    </row>
    <row r="126" spans="1:7" ht="15" customHeight="1" thickBot="1" x14ac:dyDescent="0.3">
      <c r="A126" s="152" t="s">
        <v>299</v>
      </c>
      <c r="B126" s="109" t="s">
        <v>168</v>
      </c>
      <c r="C126" s="202">
        <v>1000</v>
      </c>
      <c r="D126" s="108"/>
    </row>
    <row r="127" spans="1:7" ht="15.75" thickBot="1" x14ac:dyDescent="0.3">
      <c r="A127" s="227" t="s">
        <v>64</v>
      </c>
      <c r="B127" s="228"/>
      <c r="C127" s="132">
        <f>SUM(C8:C126)</f>
        <v>246554.94</v>
      </c>
      <c r="D127" s="132">
        <f>D121+D68+D5</f>
        <v>246554.94</v>
      </c>
    </row>
    <row r="128" spans="1:7" x14ac:dyDescent="0.25">
      <c r="C128" s="125"/>
    </row>
    <row r="129" spans="2:4" ht="16.5" x14ac:dyDescent="0.25">
      <c r="B129" s="153" t="s">
        <v>338</v>
      </c>
      <c r="C129" s="125"/>
      <c r="D129" s="138"/>
    </row>
    <row r="135" spans="2:4" ht="16.5" x14ac:dyDescent="0.25">
      <c r="B135" s="77" t="s">
        <v>309</v>
      </c>
      <c r="C135" s="77" t="s">
        <v>310</v>
      </c>
    </row>
    <row r="136" spans="2:4" x14ac:dyDescent="0.25">
      <c r="B136" s="57" t="s">
        <v>311</v>
      </c>
      <c r="C136" s="57" t="s">
        <v>312</v>
      </c>
    </row>
  </sheetData>
  <mergeCells count="4">
    <mergeCell ref="A1:D2"/>
    <mergeCell ref="A127:B127"/>
    <mergeCell ref="D3:D4"/>
    <mergeCell ref="C3:C4"/>
  </mergeCells>
  <phoneticPr fontId="24" type="noConversion"/>
  <printOptions horizontalCentered="1"/>
  <pageMargins left="0.51181102362204722" right="0.31496062992125984" top="0.9296875" bottom="0.74803149606299213" header="0.31496062992125984" footer="0.31496062992125984"/>
  <pageSetup paperSize="9" scale="75" orientation="portrait" horizontalDpi="360" verticalDpi="360" r:id="rId1"/>
  <headerFooter>
    <oddHeader>&amp;L&amp;G&amp;C&amp;"Century Gothic,Negrita"&amp;16GOBIERNO AUTONOMO DESCENTRALIZADO PARROQUIAL VICTORIA LOJA</oddHeader>
    <oddFooter>&amp;L&amp;"Century Gothic,Normal"&amp;10Teléfono: 07 3109326&amp;C&amp;"Berlin Sans FB,Normal"LA VICTORIA  –  MACARÁ  –  LOJA&amp;"-,Normal"
&amp;"Century Gothic,Normal"&amp;10juntaparroquialvictoria@gmail.com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20F5-F204-49E1-8AB2-7422D19A8F86}">
  <dimension ref="A2:K30"/>
  <sheetViews>
    <sheetView view="pageLayout" zoomScaleNormal="100" workbookViewId="0">
      <selection activeCell="D26" sqref="D26"/>
    </sheetView>
  </sheetViews>
  <sheetFormatPr baseColWidth="10" defaultRowHeight="15" x14ac:dyDescent="0.25"/>
  <cols>
    <col min="1" max="1" width="9.140625" customWidth="1"/>
    <col min="2" max="2" width="21.85546875" customWidth="1"/>
    <col min="3" max="3" width="9.7109375" customWidth="1"/>
    <col min="4" max="4" width="10.7109375" customWidth="1"/>
    <col min="5" max="5" width="8" bestFit="1" customWidth="1"/>
    <col min="8" max="8" width="8.140625" bestFit="1" customWidth="1"/>
    <col min="9" max="9" width="8.140625" customWidth="1"/>
    <col min="10" max="10" width="7.140625" customWidth="1"/>
  </cols>
  <sheetData>
    <row r="2" spans="1:11" ht="18.75" x14ac:dyDescent="0.3">
      <c r="A2" s="235" t="s">
        <v>358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1" ht="15.75" thickBot="1" x14ac:dyDescent="0.3"/>
    <row r="4" spans="1:11" ht="15" customHeight="1" x14ac:dyDescent="0.25">
      <c r="A4" s="238" t="s">
        <v>352</v>
      </c>
      <c r="B4" s="240" t="s">
        <v>2</v>
      </c>
      <c r="C4" s="242" t="s">
        <v>349</v>
      </c>
      <c r="D4" s="242" t="s">
        <v>350</v>
      </c>
      <c r="E4" s="242" t="s">
        <v>351</v>
      </c>
      <c r="F4" s="233" t="s">
        <v>347</v>
      </c>
      <c r="G4" s="233" t="s">
        <v>348</v>
      </c>
      <c r="H4" s="233" t="s">
        <v>320</v>
      </c>
      <c r="I4" s="233" t="s">
        <v>313</v>
      </c>
      <c r="J4" s="233" t="s">
        <v>353</v>
      </c>
      <c r="K4" s="236" t="s">
        <v>10</v>
      </c>
    </row>
    <row r="5" spans="1:11" ht="19.5" customHeight="1" thickBot="1" x14ac:dyDescent="0.3">
      <c r="A5" s="239"/>
      <c r="B5" s="241"/>
      <c r="C5" s="243"/>
      <c r="D5" s="243"/>
      <c r="E5" s="243"/>
      <c r="F5" s="234"/>
      <c r="G5" s="234"/>
      <c r="H5" s="234"/>
      <c r="I5" s="234"/>
      <c r="J5" s="234"/>
      <c r="K5" s="237"/>
    </row>
    <row r="6" spans="1:11" ht="23.25" customHeight="1" x14ac:dyDescent="0.25">
      <c r="A6" s="231" t="s">
        <v>346</v>
      </c>
      <c r="B6" s="232"/>
      <c r="C6" s="196">
        <f>SUM(C7:C12)</f>
        <v>4217</v>
      </c>
      <c r="D6" s="129">
        <f>SUM(D7:D12)</f>
        <v>50604</v>
      </c>
      <c r="E6" s="129">
        <f t="shared" ref="E6:K6" si="0">SUM(E7:E12)</f>
        <v>2810.2087999999999</v>
      </c>
      <c r="F6" s="129">
        <f t="shared" si="0"/>
        <v>4217</v>
      </c>
      <c r="G6" s="129">
        <f t="shared" si="0"/>
        <v>2204.1600000000003</v>
      </c>
      <c r="H6" s="129">
        <f t="shared" si="0"/>
        <v>5642.3460000000005</v>
      </c>
      <c r="I6" s="129">
        <f t="shared" ref="I6" si="1">SUM(I7:I12)</f>
        <v>253.01999999999998</v>
      </c>
      <c r="J6" s="129">
        <v>0</v>
      </c>
      <c r="K6" s="130">
        <f t="shared" si="0"/>
        <v>65730.734800000006</v>
      </c>
    </row>
    <row r="7" spans="1:11" x14ac:dyDescent="0.25">
      <c r="A7" s="117" t="s">
        <v>314</v>
      </c>
      <c r="B7" s="118" t="s">
        <v>301</v>
      </c>
      <c r="C7" s="119">
        <v>1340</v>
      </c>
      <c r="D7" s="120">
        <f>C7*12</f>
        <v>16080</v>
      </c>
      <c r="E7" s="120">
        <f t="shared" ref="E7:E12" si="2">C7*8.33%*8</f>
        <v>892.976</v>
      </c>
      <c r="F7" s="119">
        <v>1340</v>
      </c>
      <c r="G7" s="120">
        <v>367.36</v>
      </c>
      <c r="H7" s="121">
        <f t="shared" ref="H7:H15" si="3">D7*11.15%</f>
        <v>1792.92</v>
      </c>
      <c r="I7" s="122">
        <f t="shared" ref="I7:I12" si="4">D7*0.5%</f>
        <v>80.400000000000006</v>
      </c>
      <c r="J7" s="122">
        <v>0</v>
      </c>
      <c r="K7" s="123">
        <f t="shared" ref="K7:K12" si="5">SUM(D7:J7)</f>
        <v>20553.656000000003</v>
      </c>
    </row>
    <row r="8" spans="1:11" x14ac:dyDescent="0.25">
      <c r="A8" s="117" t="s">
        <v>315</v>
      </c>
      <c r="B8" s="118" t="s">
        <v>302</v>
      </c>
      <c r="C8" s="119">
        <v>536</v>
      </c>
      <c r="D8" s="120">
        <f t="shared" ref="D8:D15" si="6">C8*12</f>
        <v>6432</v>
      </c>
      <c r="E8" s="120">
        <f t="shared" si="2"/>
        <v>357.19040000000001</v>
      </c>
      <c r="F8" s="119">
        <v>536</v>
      </c>
      <c r="G8" s="120">
        <v>367.36</v>
      </c>
      <c r="H8" s="121">
        <f t="shared" si="3"/>
        <v>717.16800000000001</v>
      </c>
      <c r="I8" s="122">
        <f t="shared" si="4"/>
        <v>32.160000000000004</v>
      </c>
      <c r="J8" s="122">
        <v>0</v>
      </c>
      <c r="K8" s="123">
        <f t="shared" si="5"/>
        <v>8441.8783999999996</v>
      </c>
    </row>
    <row r="9" spans="1:11" x14ac:dyDescent="0.25">
      <c r="A9" s="117" t="s">
        <v>316</v>
      </c>
      <c r="B9" s="118" t="s">
        <v>303</v>
      </c>
      <c r="C9" s="119">
        <v>536</v>
      </c>
      <c r="D9" s="120">
        <f t="shared" si="6"/>
        <v>6432</v>
      </c>
      <c r="E9" s="120">
        <f t="shared" si="2"/>
        <v>357.19040000000001</v>
      </c>
      <c r="F9" s="119">
        <v>536</v>
      </c>
      <c r="G9" s="120">
        <v>367.36</v>
      </c>
      <c r="H9" s="121">
        <f t="shared" si="3"/>
        <v>717.16800000000001</v>
      </c>
      <c r="I9" s="122">
        <f t="shared" si="4"/>
        <v>32.160000000000004</v>
      </c>
      <c r="J9" s="122">
        <v>0</v>
      </c>
      <c r="K9" s="123">
        <f t="shared" si="5"/>
        <v>8441.8783999999996</v>
      </c>
    </row>
    <row r="10" spans="1:11" x14ac:dyDescent="0.25">
      <c r="A10" s="117" t="s">
        <v>317</v>
      </c>
      <c r="B10" s="118" t="s">
        <v>304</v>
      </c>
      <c r="C10" s="119">
        <v>536</v>
      </c>
      <c r="D10" s="120">
        <f t="shared" si="6"/>
        <v>6432</v>
      </c>
      <c r="E10" s="120">
        <f t="shared" si="2"/>
        <v>357.19040000000001</v>
      </c>
      <c r="F10" s="119">
        <v>536</v>
      </c>
      <c r="G10" s="120">
        <v>367.36</v>
      </c>
      <c r="H10" s="121">
        <f t="shared" si="3"/>
        <v>717.16800000000001</v>
      </c>
      <c r="I10" s="122">
        <f t="shared" si="4"/>
        <v>32.160000000000004</v>
      </c>
      <c r="J10" s="122">
        <v>0</v>
      </c>
      <c r="K10" s="123">
        <f t="shared" si="5"/>
        <v>8441.8783999999996</v>
      </c>
    </row>
    <row r="11" spans="1:11" x14ac:dyDescent="0.25">
      <c r="A11" s="117" t="s">
        <v>318</v>
      </c>
      <c r="B11" s="118" t="s">
        <v>305</v>
      </c>
      <c r="C11" s="119">
        <v>536</v>
      </c>
      <c r="D11" s="120">
        <f t="shared" si="6"/>
        <v>6432</v>
      </c>
      <c r="E11" s="120">
        <f t="shared" si="2"/>
        <v>357.19040000000001</v>
      </c>
      <c r="F11" s="119">
        <v>536</v>
      </c>
      <c r="G11" s="120">
        <v>367.36</v>
      </c>
      <c r="H11" s="121">
        <f t="shared" si="3"/>
        <v>717.16800000000001</v>
      </c>
      <c r="I11" s="122">
        <f t="shared" si="4"/>
        <v>32.160000000000004</v>
      </c>
      <c r="J11" s="122">
        <v>0</v>
      </c>
      <c r="K11" s="123">
        <f t="shared" si="5"/>
        <v>8441.8783999999996</v>
      </c>
    </row>
    <row r="12" spans="1:11" x14ac:dyDescent="0.25">
      <c r="A12" s="155" t="s">
        <v>319</v>
      </c>
      <c r="B12" s="156" t="s">
        <v>306</v>
      </c>
      <c r="C12" s="157">
        <v>733</v>
      </c>
      <c r="D12" s="180">
        <f t="shared" si="6"/>
        <v>8796</v>
      </c>
      <c r="E12" s="180">
        <f t="shared" si="2"/>
        <v>488.47120000000001</v>
      </c>
      <c r="F12" s="157">
        <v>733</v>
      </c>
      <c r="G12" s="180">
        <v>367.36</v>
      </c>
      <c r="H12" s="181">
        <f t="shared" si="3"/>
        <v>980.75400000000002</v>
      </c>
      <c r="I12" s="122">
        <f t="shared" si="4"/>
        <v>43.980000000000004</v>
      </c>
      <c r="J12" s="182">
        <v>0</v>
      </c>
      <c r="K12" s="183">
        <f t="shared" si="5"/>
        <v>11409.565200000001</v>
      </c>
    </row>
    <row r="13" spans="1:11" x14ac:dyDescent="0.25">
      <c r="A13" s="186" t="s">
        <v>345</v>
      </c>
      <c r="B13" s="176"/>
      <c r="C13" s="184">
        <f>SUM(C14:C15)</f>
        <v>1060</v>
      </c>
      <c r="D13" s="185">
        <f>SUM(D14:D15)</f>
        <v>12720</v>
      </c>
      <c r="E13" s="185">
        <f t="shared" ref="E13:G13" si="7">SUM(E14:E15)</f>
        <v>0</v>
      </c>
      <c r="F13" s="185">
        <f t="shared" si="7"/>
        <v>972</v>
      </c>
      <c r="G13" s="185">
        <f t="shared" si="7"/>
        <v>920</v>
      </c>
      <c r="H13" s="185">
        <f t="shared" si="3"/>
        <v>1418.28</v>
      </c>
      <c r="I13" s="185">
        <f>SUM(I14:I15)</f>
        <v>127.2</v>
      </c>
      <c r="J13" s="185">
        <f>SUM(J14:J15)</f>
        <v>127.2</v>
      </c>
      <c r="K13" s="187">
        <f>SUM(K14:K15)</f>
        <v>16284.679999999998</v>
      </c>
    </row>
    <row r="14" spans="1:11" x14ac:dyDescent="0.25">
      <c r="A14" s="188" t="s">
        <v>307</v>
      </c>
      <c r="B14" s="176" t="s">
        <v>328</v>
      </c>
      <c r="C14" s="177">
        <v>460</v>
      </c>
      <c r="D14" s="178">
        <f t="shared" si="6"/>
        <v>5520</v>
      </c>
      <c r="E14" s="178">
        <v>0</v>
      </c>
      <c r="F14" s="177">
        <v>422</v>
      </c>
      <c r="G14" s="178">
        <v>460</v>
      </c>
      <c r="H14" s="179">
        <f t="shared" si="3"/>
        <v>615.48</v>
      </c>
      <c r="I14" s="179">
        <f>D14*1%</f>
        <v>55.2</v>
      </c>
      <c r="J14" s="179">
        <f>D14*1%</f>
        <v>55.2</v>
      </c>
      <c r="K14" s="189">
        <f>SUM(D14:J14)</f>
        <v>7127.8799999999992</v>
      </c>
    </row>
    <row r="15" spans="1:11" ht="15.75" thickBot="1" x14ac:dyDescent="0.3">
      <c r="A15" s="190" t="s">
        <v>307</v>
      </c>
      <c r="B15" s="191" t="s">
        <v>308</v>
      </c>
      <c r="C15" s="192">
        <v>600</v>
      </c>
      <c r="D15" s="193">
        <f t="shared" si="6"/>
        <v>7200</v>
      </c>
      <c r="E15" s="193">
        <v>0</v>
      </c>
      <c r="F15" s="192">
        <v>550</v>
      </c>
      <c r="G15" s="193">
        <v>460</v>
      </c>
      <c r="H15" s="194">
        <f t="shared" si="3"/>
        <v>802.80000000000007</v>
      </c>
      <c r="I15" s="194">
        <f>D15*1%</f>
        <v>72</v>
      </c>
      <c r="J15" s="194">
        <f>D15*1%</f>
        <v>72</v>
      </c>
      <c r="K15" s="195">
        <f>SUM(D15:J15)</f>
        <v>9156.7999999999993</v>
      </c>
    </row>
    <row r="16" spans="1:11" ht="22.5" customHeight="1" thickBot="1" x14ac:dyDescent="0.3">
      <c r="A16" s="198" t="s">
        <v>354</v>
      </c>
      <c r="B16" s="197"/>
      <c r="C16" s="199">
        <f>C6+C13</f>
        <v>5277</v>
      </c>
      <c r="D16" s="199">
        <f>D6+D13</f>
        <v>63324</v>
      </c>
      <c r="E16" s="199">
        <f t="shared" ref="E16:J16" si="8">E6+E13</f>
        <v>2810.2087999999999</v>
      </c>
      <c r="F16" s="199">
        <f t="shared" si="8"/>
        <v>5189</v>
      </c>
      <c r="G16" s="199">
        <f t="shared" si="8"/>
        <v>3124.1600000000003</v>
      </c>
      <c r="H16" s="199">
        <f t="shared" si="8"/>
        <v>7060.6260000000002</v>
      </c>
      <c r="I16" s="199">
        <f t="shared" si="8"/>
        <v>380.21999999999997</v>
      </c>
      <c r="J16" s="199">
        <f t="shared" si="8"/>
        <v>127.2</v>
      </c>
      <c r="K16" s="200">
        <f>K6+K13</f>
        <v>82015.414799999999</v>
      </c>
    </row>
    <row r="18" spans="1:7" x14ac:dyDescent="0.25">
      <c r="A18" t="s">
        <v>340</v>
      </c>
      <c r="B18" s="128"/>
      <c r="F18" s="128" t="s">
        <v>355</v>
      </c>
    </row>
    <row r="19" spans="1:7" x14ac:dyDescent="0.25">
      <c r="A19" s="174">
        <v>17</v>
      </c>
      <c r="B19" t="s">
        <v>341</v>
      </c>
      <c r="F19" t="s">
        <v>356</v>
      </c>
    </row>
    <row r="20" spans="1:7" x14ac:dyDescent="0.25">
      <c r="A20" s="175">
        <v>270</v>
      </c>
      <c r="B20" t="s">
        <v>342</v>
      </c>
      <c r="F20" t="s">
        <v>357</v>
      </c>
    </row>
    <row r="21" spans="1:7" x14ac:dyDescent="0.25">
      <c r="A21" s="174">
        <f>SUM(A19:A20)</f>
        <v>287</v>
      </c>
      <c r="B21" t="s">
        <v>343</v>
      </c>
    </row>
    <row r="22" spans="1:7" x14ac:dyDescent="0.25">
      <c r="A22" t="s">
        <v>344</v>
      </c>
      <c r="C22">
        <v>460</v>
      </c>
    </row>
    <row r="23" spans="1:7" x14ac:dyDescent="0.25">
      <c r="A23" t="s">
        <v>329</v>
      </c>
    </row>
    <row r="24" spans="1:7" x14ac:dyDescent="0.25">
      <c r="A24" t="s">
        <v>330</v>
      </c>
    </row>
    <row r="26" spans="1:7" x14ac:dyDescent="0.25">
      <c r="A26" t="s">
        <v>359</v>
      </c>
      <c r="G26" s="138"/>
    </row>
    <row r="27" spans="1:7" x14ac:dyDescent="0.25">
      <c r="A27" s="158"/>
    </row>
    <row r="29" spans="1:7" ht="16.5" x14ac:dyDescent="0.25">
      <c r="A29" s="77" t="s">
        <v>310</v>
      </c>
    </row>
    <row r="30" spans="1:7" x14ac:dyDescent="0.25">
      <c r="A30" s="57" t="s">
        <v>312</v>
      </c>
    </row>
  </sheetData>
  <mergeCells count="13">
    <mergeCell ref="A6:B6"/>
    <mergeCell ref="F4:F5"/>
    <mergeCell ref="G4:G5"/>
    <mergeCell ref="I4:I5"/>
    <mergeCell ref="A2:K2"/>
    <mergeCell ref="K4:K5"/>
    <mergeCell ref="A4:A5"/>
    <mergeCell ref="B4:B5"/>
    <mergeCell ref="J4:J5"/>
    <mergeCell ref="C4:C5"/>
    <mergeCell ref="D4:D5"/>
    <mergeCell ref="E4:E5"/>
    <mergeCell ref="H4:H5"/>
  </mergeCells>
  <phoneticPr fontId="24" type="noConversion"/>
  <pageMargins left="0.7" right="0.7" top="0.75" bottom="0.75" header="0.3" footer="0.3"/>
  <pageSetup paperSize="9" orientation="landscape" horizontalDpi="360" verticalDpi="360" r:id="rId1"/>
  <headerFooter>
    <oddHeader>&amp;L&amp;G&amp;C&amp;"Century Gothic,Negrita"&amp;16GOBIERNO AUTONOMO DESCENTRALIZADO PARROQUIAL VICTORIA LOJA</oddHeader>
    <oddFooter>&amp;L&amp;"Century Gothic,Normal"&amp;10Teléfono: 07 3109326&amp;C&amp;"Berlin Sans FB,Normal"LA VICTORIA  –  MACARÁ  –  LOJA&amp;"-,Normal"
&amp;"Century Gothic,Normal"&amp;10juntaparroquialvictoria@gmail.com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1"/>
  <sheetViews>
    <sheetView workbookViewId="0">
      <selection sqref="A1:M1"/>
    </sheetView>
  </sheetViews>
  <sheetFormatPr baseColWidth="10" defaultColWidth="10.7109375" defaultRowHeight="11.25" x14ac:dyDescent="0.2"/>
  <cols>
    <col min="1" max="1" width="20.28515625" style="1" customWidth="1"/>
    <col min="2" max="2" width="39.42578125" style="1" customWidth="1"/>
    <col min="3" max="3" width="18" style="1" customWidth="1"/>
    <col min="4" max="4" width="17.42578125" style="1" customWidth="1"/>
    <col min="5" max="5" width="13.85546875" style="1" customWidth="1"/>
    <col min="6" max="6" width="14.42578125" style="1" hidden="1" customWidth="1"/>
    <col min="7" max="7" width="14.5703125" style="1" customWidth="1"/>
    <col min="8" max="8" width="12.42578125" style="1" hidden="1" customWidth="1"/>
    <col min="9" max="9" width="16.28515625" style="1" customWidth="1"/>
    <col min="10" max="10" width="16" style="1" customWidth="1"/>
    <col min="11" max="11" width="13" style="1" customWidth="1"/>
    <col min="12" max="12" width="12.140625" style="1" customWidth="1"/>
    <col min="13" max="13" width="13.7109375" style="1" customWidth="1"/>
    <col min="14" max="14" width="10.5703125" style="1" customWidth="1"/>
    <col min="15" max="15" width="0" style="1" hidden="1" customWidth="1"/>
    <col min="16" max="256" width="11.42578125" style="1"/>
    <col min="257" max="257" width="20.28515625" style="1" customWidth="1"/>
    <col min="258" max="258" width="39.42578125" style="1" customWidth="1"/>
    <col min="259" max="259" width="18" style="1" customWidth="1"/>
    <col min="260" max="260" width="17.42578125" style="1" customWidth="1"/>
    <col min="261" max="261" width="13.85546875" style="1" customWidth="1"/>
    <col min="262" max="262" width="0" style="1" hidden="1" customWidth="1"/>
    <col min="263" max="263" width="14.5703125" style="1" customWidth="1"/>
    <col min="264" max="264" width="0" style="1" hidden="1" customWidth="1"/>
    <col min="265" max="265" width="16.28515625" style="1" customWidth="1"/>
    <col min="266" max="266" width="16" style="1" customWidth="1"/>
    <col min="267" max="267" width="13" style="1" customWidth="1"/>
    <col min="268" max="268" width="12.140625" style="1" customWidth="1"/>
    <col min="269" max="269" width="13.7109375" style="1" customWidth="1"/>
    <col min="270" max="270" width="10.5703125" style="1" customWidth="1"/>
    <col min="271" max="271" width="0" style="1" hidden="1" customWidth="1"/>
    <col min="272" max="512" width="11.42578125" style="1"/>
    <col min="513" max="513" width="20.28515625" style="1" customWidth="1"/>
    <col min="514" max="514" width="39.42578125" style="1" customWidth="1"/>
    <col min="515" max="515" width="18" style="1" customWidth="1"/>
    <col min="516" max="516" width="17.42578125" style="1" customWidth="1"/>
    <col min="517" max="517" width="13.85546875" style="1" customWidth="1"/>
    <col min="518" max="518" width="0" style="1" hidden="1" customWidth="1"/>
    <col min="519" max="519" width="14.5703125" style="1" customWidth="1"/>
    <col min="520" max="520" width="0" style="1" hidden="1" customWidth="1"/>
    <col min="521" max="521" width="16.28515625" style="1" customWidth="1"/>
    <col min="522" max="522" width="16" style="1" customWidth="1"/>
    <col min="523" max="523" width="13" style="1" customWidth="1"/>
    <col min="524" max="524" width="12.140625" style="1" customWidth="1"/>
    <col min="525" max="525" width="13.7109375" style="1" customWidth="1"/>
    <col min="526" max="526" width="10.5703125" style="1" customWidth="1"/>
    <col min="527" max="527" width="0" style="1" hidden="1" customWidth="1"/>
    <col min="528" max="768" width="11.42578125" style="1"/>
    <col min="769" max="769" width="20.28515625" style="1" customWidth="1"/>
    <col min="770" max="770" width="39.42578125" style="1" customWidth="1"/>
    <col min="771" max="771" width="18" style="1" customWidth="1"/>
    <col min="772" max="772" width="17.42578125" style="1" customWidth="1"/>
    <col min="773" max="773" width="13.85546875" style="1" customWidth="1"/>
    <col min="774" max="774" width="0" style="1" hidden="1" customWidth="1"/>
    <col min="775" max="775" width="14.5703125" style="1" customWidth="1"/>
    <col min="776" max="776" width="0" style="1" hidden="1" customWidth="1"/>
    <col min="777" max="777" width="16.28515625" style="1" customWidth="1"/>
    <col min="778" max="778" width="16" style="1" customWidth="1"/>
    <col min="779" max="779" width="13" style="1" customWidth="1"/>
    <col min="780" max="780" width="12.140625" style="1" customWidth="1"/>
    <col min="781" max="781" width="13.7109375" style="1" customWidth="1"/>
    <col min="782" max="782" width="10.5703125" style="1" customWidth="1"/>
    <col min="783" max="783" width="0" style="1" hidden="1" customWidth="1"/>
    <col min="784" max="1024" width="11.42578125" style="1"/>
    <col min="1025" max="1025" width="20.28515625" style="1" customWidth="1"/>
    <col min="1026" max="1026" width="39.42578125" style="1" customWidth="1"/>
    <col min="1027" max="1027" width="18" style="1" customWidth="1"/>
    <col min="1028" max="1028" width="17.42578125" style="1" customWidth="1"/>
    <col min="1029" max="1029" width="13.85546875" style="1" customWidth="1"/>
    <col min="1030" max="1030" width="0" style="1" hidden="1" customWidth="1"/>
    <col min="1031" max="1031" width="14.5703125" style="1" customWidth="1"/>
    <col min="1032" max="1032" width="0" style="1" hidden="1" customWidth="1"/>
    <col min="1033" max="1033" width="16.28515625" style="1" customWidth="1"/>
    <col min="1034" max="1034" width="16" style="1" customWidth="1"/>
    <col min="1035" max="1035" width="13" style="1" customWidth="1"/>
    <col min="1036" max="1036" width="12.140625" style="1" customWidth="1"/>
    <col min="1037" max="1037" width="13.7109375" style="1" customWidth="1"/>
    <col min="1038" max="1038" width="10.5703125" style="1" customWidth="1"/>
    <col min="1039" max="1039" width="0" style="1" hidden="1" customWidth="1"/>
    <col min="1040" max="1280" width="11.42578125" style="1"/>
    <col min="1281" max="1281" width="20.28515625" style="1" customWidth="1"/>
    <col min="1282" max="1282" width="39.42578125" style="1" customWidth="1"/>
    <col min="1283" max="1283" width="18" style="1" customWidth="1"/>
    <col min="1284" max="1284" width="17.42578125" style="1" customWidth="1"/>
    <col min="1285" max="1285" width="13.85546875" style="1" customWidth="1"/>
    <col min="1286" max="1286" width="0" style="1" hidden="1" customWidth="1"/>
    <col min="1287" max="1287" width="14.5703125" style="1" customWidth="1"/>
    <col min="1288" max="1288" width="0" style="1" hidden="1" customWidth="1"/>
    <col min="1289" max="1289" width="16.28515625" style="1" customWidth="1"/>
    <col min="1290" max="1290" width="16" style="1" customWidth="1"/>
    <col min="1291" max="1291" width="13" style="1" customWidth="1"/>
    <col min="1292" max="1292" width="12.140625" style="1" customWidth="1"/>
    <col min="1293" max="1293" width="13.7109375" style="1" customWidth="1"/>
    <col min="1294" max="1294" width="10.5703125" style="1" customWidth="1"/>
    <col min="1295" max="1295" width="0" style="1" hidden="1" customWidth="1"/>
    <col min="1296" max="1536" width="11.42578125" style="1"/>
    <col min="1537" max="1537" width="20.28515625" style="1" customWidth="1"/>
    <col min="1538" max="1538" width="39.42578125" style="1" customWidth="1"/>
    <col min="1539" max="1539" width="18" style="1" customWidth="1"/>
    <col min="1540" max="1540" width="17.42578125" style="1" customWidth="1"/>
    <col min="1541" max="1541" width="13.85546875" style="1" customWidth="1"/>
    <col min="1542" max="1542" width="0" style="1" hidden="1" customWidth="1"/>
    <col min="1543" max="1543" width="14.5703125" style="1" customWidth="1"/>
    <col min="1544" max="1544" width="0" style="1" hidden="1" customWidth="1"/>
    <col min="1545" max="1545" width="16.28515625" style="1" customWidth="1"/>
    <col min="1546" max="1546" width="16" style="1" customWidth="1"/>
    <col min="1547" max="1547" width="13" style="1" customWidth="1"/>
    <col min="1548" max="1548" width="12.140625" style="1" customWidth="1"/>
    <col min="1549" max="1549" width="13.7109375" style="1" customWidth="1"/>
    <col min="1550" max="1550" width="10.5703125" style="1" customWidth="1"/>
    <col min="1551" max="1551" width="0" style="1" hidden="1" customWidth="1"/>
    <col min="1552" max="1792" width="11.42578125" style="1"/>
    <col min="1793" max="1793" width="20.28515625" style="1" customWidth="1"/>
    <col min="1794" max="1794" width="39.42578125" style="1" customWidth="1"/>
    <col min="1795" max="1795" width="18" style="1" customWidth="1"/>
    <col min="1796" max="1796" width="17.42578125" style="1" customWidth="1"/>
    <col min="1797" max="1797" width="13.85546875" style="1" customWidth="1"/>
    <col min="1798" max="1798" width="0" style="1" hidden="1" customWidth="1"/>
    <col min="1799" max="1799" width="14.5703125" style="1" customWidth="1"/>
    <col min="1800" max="1800" width="0" style="1" hidden="1" customWidth="1"/>
    <col min="1801" max="1801" width="16.28515625" style="1" customWidth="1"/>
    <col min="1802" max="1802" width="16" style="1" customWidth="1"/>
    <col min="1803" max="1803" width="13" style="1" customWidth="1"/>
    <col min="1804" max="1804" width="12.140625" style="1" customWidth="1"/>
    <col min="1805" max="1805" width="13.7109375" style="1" customWidth="1"/>
    <col min="1806" max="1806" width="10.5703125" style="1" customWidth="1"/>
    <col min="1807" max="1807" width="0" style="1" hidden="1" customWidth="1"/>
    <col min="1808" max="2048" width="11.42578125" style="1"/>
    <col min="2049" max="2049" width="20.28515625" style="1" customWidth="1"/>
    <col min="2050" max="2050" width="39.42578125" style="1" customWidth="1"/>
    <col min="2051" max="2051" width="18" style="1" customWidth="1"/>
    <col min="2052" max="2052" width="17.42578125" style="1" customWidth="1"/>
    <col min="2053" max="2053" width="13.85546875" style="1" customWidth="1"/>
    <col min="2054" max="2054" width="0" style="1" hidden="1" customWidth="1"/>
    <col min="2055" max="2055" width="14.5703125" style="1" customWidth="1"/>
    <col min="2056" max="2056" width="0" style="1" hidden="1" customWidth="1"/>
    <col min="2057" max="2057" width="16.28515625" style="1" customWidth="1"/>
    <col min="2058" max="2058" width="16" style="1" customWidth="1"/>
    <col min="2059" max="2059" width="13" style="1" customWidth="1"/>
    <col min="2060" max="2060" width="12.140625" style="1" customWidth="1"/>
    <col min="2061" max="2061" width="13.7109375" style="1" customWidth="1"/>
    <col min="2062" max="2062" width="10.5703125" style="1" customWidth="1"/>
    <col min="2063" max="2063" width="0" style="1" hidden="1" customWidth="1"/>
    <col min="2064" max="2304" width="11.42578125" style="1"/>
    <col min="2305" max="2305" width="20.28515625" style="1" customWidth="1"/>
    <col min="2306" max="2306" width="39.42578125" style="1" customWidth="1"/>
    <col min="2307" max="2307" width="18" style="1" customWidth="1"/>
    <col min="2308" max="2308" width="17.42578125" style="1" customWidth="1"/>
    <col min="2309" max="2309" width="13.85546875" style="1" customWidth="1"/>
    <col min="2310" max="2310" width="0" style="1" hidden="1" customWidth="1"/>
    <col min="2311" max="2311" width="14.5703125" style="1" customWidth="1"/>
    <col min="2312" max="2312" width="0" style="1" hidden="1" customWidth="1"/>
    <col min="2313" max="2313" width="16.28515625" style="1" customWidth="1"/>
    <col min="2314" max="2314" width="16" style="1" customWidth="1"/>
    <col min="2315" max="2315" width="13" style="1" customWidth="1"/>
    <col min="2316" max="2316" width="12.140625" style="1" customWidth="1"/>
    <col min="2317" max="2317" width="13.7109375" style="1" customWidth="1"/>
    <col min="2318" max="2318" width="10.5703125" style="1" customWidth="1"/>
    <col min="2319" max="2319" width="0" style="1" hidden="1" customWidth="1"/>
    <col min="2320" max="2560" width="11.42578125" style="1"/>
    <col min="2561" max="2561" width="20.28515625" style="1" customWidth="1"/>
    <col min="2562" max="2562" width="39.42578125" style="1" customWidth="1"/>
    <col min="2563" max="2563" width="18" style="1" customWidth="1"/>
    <col min="2564" max="2564" width="17.42578125" style="1" customWidth="1"/>
    <col min="2565" max="2565" width="13.85546875" style="1" customWidth="1"/>
    <col min="2566" max="2566" width="0" style="1" hidden="1" customWidth="1"/>
    <col min="2567" max="2567" width="14.5703125" style="1" customWidth="1"/>
    <col min="2568" max="2568" width="0" style="1" hidden="1" customWidth="1"/>
    <col min="2569" max="2569" width="16.28515625" style="1" customWidth="1"/>
    <col min="2570" max="2570" width="16" style="1" customWidth="1"/>
    <col min="2571" max="2571" width="13" style="1" customWidth="1"/>
    <col min="2572" max="2572" width="12.140625" style="1" customWidth="1"/>
    <col min="2573" max="2573" width="13.7109375" style="1" customWidth="1"/>
    <col min="2574" max="2574" width="10.5703125" style="1" customWidth="1"/>
    <col min="2575" max="2575" width="0" style="1" hidden="1" customWidth="1"/>
    <col min="2576" max="2816" width="11.42578125" style="1"/>
    <col min="2817" max="2817" width="20.28515625" style="1" customWidth="1"/>
    <col min="2818" max="2818" width="39.42578125" style="1" customWidth="1"/>
    <col min="2819" max="2819" width="18" style="1" customWidth="1"/>
    <col min="2820" max="2820" width="17.42578125" style="1" customWidth="1"/>
    <col min="2821" max="2821" width="13.85546875" style="1" customWidth="1"/>
    <col min="2822" max="2822" width="0" style="1" hidden="1" customWidth="1"/>
    <col min="2823" max="2823" width="14.5703125" style="1" customWidth="1"/>
    <col min="2824" max="2824" width="0" style="1" hidden="1" customWidth="1"/>
    <col min="2825" max="2825" width="16.28515625" style="1" customWidth="1"/>
    <col min="2826" max="2826" width="16" style="1" customWidth="1"/>
    <col min="2827" max="2827" width="13" style="1" customWidth="1"/>
    <col min="2828" max="2828" width="12.140625" style="1" customWidth="1"/>
    <col min="2829" max="2829" width="13.7109375" style="1" customWidth="1"/>
    <col min="2830" max="2830" width="10.5703125" style="1" customWidth="1"/>
    <col min="2831" max="2831" width="0" style="1" hidden="1" customWidth="1"/>
    <col min="2832" max="3072" width="11.42578125" style="1"/>
    <col min="3073" max="3073" width="20.28515625" style="1" customWidth="1"/>
    <col min="3074" max="3074" width="39.42578125" style="1" customWidth="1"/>
    <col min="3075" max="3075" width="18" style="1" customWidth="1"/>
    <col min="3076" max="3076" width="17.42578125" style="1" customWidth="1"/>
    <col min="3077" max="3077" width="13.85546875" style="1" customWidth="1"/>
    <col min="3078" max="3078" width="0" style="1" hidden="1" customWidth="1"/>
    <col min="3079" max="3079" width="14.5703125" style="1" customWidth="1"/>
    <col min="3080" max="3080" width="0" style="1" hidden="1" customWidth="1"/>
    <col min="3081" max="3081" width="16.28515625" style="1" customWidth="1"/>
    <col min="3082" max="3082" width="16" style="1" customWidth="1"/>
    <col min="3083" max="3083" width="13" style="1" customWidth="1"/>
    <col min="3084" max="3084" width="12.140625" style="1" customWidth="1"/>
    <col min="3085" max="3085" width="13.7109375" style="1" customWidth="1"/>
    <col min="3086" max="3086" width="10.5703125" style="1" customWidth="1"/>
    <col min="3087" max="3087" width="0" style="1" hidden="1" customWidth="1"/>
    <col min="3088" max="3328" width="11.42578125" style="1"/>
    <col min="3329" max="3329" width="20.28515625" style="1" customWidth="1"/>
    <col min="3330" max="3330" width="39.42578125" style="1" customWidth="1"/>
    <col min="3331" max="3331" width="18" style="1" customWidth="1"/>
    <col min="3332" max="3332" width="17.42578125" style="1" customWidth="1"/>
    <col min="3333" max="3333" width="13.85546875" style="1" customWidth="1"/>
    <col min="3334" max="3334" width="0" style="1" hidden="1" customWidth="1"/>
    <col min="3335" max="3335" width="14.5703125" style="1" customWidth="1"/>
    <col min="3336" max="3336" width="0" style="1" hidden="1" customWidth="1"/>
    <col min="3337" max="3337" width="16.28515625" style="1" customWidth="1"/>
    <col min="3338" max="3338" width="16" style="1" customWidth="1"/>
    <col min="3339" max="3339" width="13" style="1" customWidth="1"/>
    <col min="3340" max="3340" width="12.140625" style="1" customWidth="1"/>
    <col min="3341" max="3341" width="13.7109375" style="1" customWidth="1"/>
    <col min="3342" max="3342" width="10.5703125" style="1" customWidth="1"/>
    <col min="3343" max="3343" width="0" style="1" hidden="1" customWidth="1"/>
    <col min="3344" max="3584" width="11.42578125" style="1"/>
    <col min="3585" max="3585" width="20.28515625" style="1" customWidth="1"/>
    <col min="3586" max="3586" width="39.42578125" style="1" customWidth="1"/>
    <col min="3587" max="3587" width="18" style="1" customWidth="1"/>
    <col min="3588" max="3588" width="17.42578125" style="1" customWidth="1"/>
    <col min="3589" max="3589" width="13.85546875" style="1" customWidth="1"/>
    <col min="3590" max="3590" width="0" style="1" hidden="1" customWidth="1"/>
    <col min="3591" max="3591" width="14.5703125" style="1" customWidth="1"/>
    <col min="3592" max="3592" width="0" style="1" hidden="1" customWidth="1"/>
    <col min="3593" max="3593" width="16.28515625" style="1" customWidth="1"/>
    <col min="3594" max="3594" width="16" style="1" customWidth="1"/>
    <col min="3595" max="3595" width="13" style="1" customWidth="1"/>
    <col min="3596" max="3596" width="12.140625" style="1" customWidth="1"/>
    <col min="3597" max="3597" width="13.7109375" style="1" customWidth="1"/>
    <col min="3598" max="3598" width="10.5703125" style="1" customWidth="1"/>
    <col min="3599" max="3599" width="0" style="1" hidden="1" customWidth="1"/>
    <col min="3600" max="3840" width="11.42578125" style="1"/>
    <col min="3841" max="3841" width="20.28515625" style="1" customWidth="1"/>
    <col min="3842" max="3842" width="39.42578125" style="1" customWidth="1"/>
    <col min="3843" max="3843" width="18" style="1" customWidth="1"/>
    <col min="3844" max="3844" width="17.42578125" style="1" customWidth="1"/>
    <col min="3845" max="3845" width="13.85546875" style="1" customWidth="1"/>
    <col min="3846" max="3846" width="0" style="1" hidden="1" customWidth="1"/>
    <col min="3847" max="3847" width="14.5703125" style="1" customWidth="1"/>
    <col min="3848" max="3848" width="0" style="1" hidden="1" customWidth="1"/>
    <col min="3849" max="3849" width="16.28515625" style="1" customWidth="1"/>
    <col min="3850" max="3850" width="16" style="1" customWidth="1"/>
    <col min="3851" max="3851" width="13" style="1" customWidth="1"/>
    <col min="3852" max="3852" width="12.140625" style="1" customWidth="1"/>
    <col min="3853" max="3853" width="13.7109375" style="1" customWidth="1"/>
    <col min="3854" max="3854" width="10.5703125" style="1" customWidth="1"/>
    <col min="3855" max="3855" width="0" style="1" hidden="1" customWidth="1"/>
    <col min="3856" max="4096" width="11.42578125" style="1"/>
    <col min="4097" max="4097" width="20.28515625" style="1" customWidth="1"/>
    <col min="4098" max="4098" width="39.42578125" style="1" customWidth="1"/>
    <col min="4099" max="4099" width="18" style="1" customWidth="1"/>
    <col min="4100" max="4100" width="17.42578125" style="1" customWidth="1"/>
    <col min="4101" max="4101" width="13.85546875" style="1" customWidth="1"/>
    <col min="4102" max="4102" width="0" style="1" hidden="1" customWidth="1"/>
    <col min="4103" max="4103" width="14.5703125" style="1" customWidth="1"/>
    <col min="4104" max="4104" width="0" style="1" hidden="1" customWidth="1"/>
    <col min="4105" max="4105" width="16.28515625" style="1" customWidth="1"/>
    <col min="4106" max="4106" width="16" style="1" customWidth="1"/>
    <col min="4107" max="4107" width="13" style="1" customWidth="1"/>
    <col min="4108" max="4108" width="12.140625" style="1" customWidth="1"/>
    <col min="4109" max="4109" width="13.7109375" style="1" customWidth="1"/>
    <col min="4110" max="4110" width="10.5703125" style="1" customWidth="1"/>
    <col min="4111" max="4111" width="0" style="1" hidden="1" customWidth="1"/>
    <col min="4112" max="4352" width="11.42578125" style="1"/>
    <col min="4353" max="4353" width="20.28515625" style="1" customWidth="1"/>
    <col min="4354" max="4354" width="39.42578125" style="1" customWidth="1"/>
    <col min="4355" max="4355" width="18" style="1" customWidth="1"/>
    <col min="4356" max="4356" width="17.42578125" style="1" customWidth="1"/>
    <col min="4357" max="4357" width="13.85546875" style="1" customWidth="1"/>
    <col min="4358" max="4358" width="0" style="1" hidden="1" customWidth="1"/>
    <col min="4359" max="4359" width="14.5703125" style="1" customWidth="1"/>
    <col min="4360" max="4360" width="0" style="1" hidden="1" customWidth="1"/>
    <col min="4361" max="4361" width="16.28515625" style="1" customWidth="1"/>
    <col min="4362" max="4362" width="16" style="1" customWidth="1"/>
    <col min="4363" max="4363" width="13" style="1" customWidth="1"/>
    <col min="4364" max="4364" width="12.140625" style="1" customWidth="1"/>
    <col min="4365" max="4365" width="13.7109375" style="1" customWidth="1"/>
    <col min="4366" max="4366" width="10.5703125" style="1" customWidth="1"/>
    <col min="4367" max="4367" width="0" style="1" hidden="1" customWidth="1"/>
    <col min="4368" max="4608" width="11.42578125" style="1"/>
    <col min="4609" max="4609" width="20.28515625" style="1" customWidth="1"/>
    <col min="4610" max="4610" width="39.42578125" style="1" customWidth="1"/>
    <col min="4611" max="4611" width="18" style="1" customWidth="1"/>
    <col min="4612" max="4612" width="17.42578125" style="1" customWidth="1"/>
    <col min="4613" max="4613" width="13.85546875" style="1" customWidth="1"/>
    <col min="4614" max="4614" width="0" style="1" hidden="1" customWidth="1"/>
    <col min="4615" max="4615" width="14.5703125" style="1" customWidth="1"/>
    <col min="4616" max="4616" width="0" style="1" hidden="1" customWidth="1"/>
    <col min="4617" max="4617" width="16.28515625" style="1" customWidth="1"/>
    <col min="4618" max="4618" width="16" style="1" customWidth="1"/>
    <col min="4619" max="4619" width="13" style="1" customWidth="1"/>
    <col min="4620" max="4620" width="12.140625" style="1" customWidth="1"/>
    <col min="4621" max="4621" width="13.7109375" style="1" customWidth="1"/>
    <col min="4622" max="4622" width="10.5703125" style="1" customWidth="1"/>
    <col min="4623" max="4623" width="0" style="1" hidden="1" customWidth="1"/>
    <col min="4624" max="4864" width="11.42578125" style="1"/>
    <col min="4865" max="4865" width="20.28515625" style="1" customWidth="1"/>
    <col min="4866" max="4866" width="39.42578125" style="1" customWidth="1"/>
    <col min="4867" max="4867" width="18" style="1" customWidth="1"/>
    <col min="4868" max="4868" width="17.42578125" style="1" customWidth="1"/>
    <col min="4869" max="4869" width="13.85546875" style="1" customWidth="1"/>
    <col min="4870" max="4870" width="0" style="1" hidden="1" customWidth="1"/>
    <col min="4871" max="4871" width="14.5703125" style="1" customWidth="1"/>
    <col min="4872" max="4872" width="0" style="1" hidden="1" customWidth="1"/>
    <col min="4873" max="4873" width="16.28515625" style="1" customWidth="1"/>
    <col min="4874" max="4874" width="16" style="1" customWidth="1"/>
    <col min="4875" max="4875" width="13" style="1" customWidth="1"/>
    <col min="4876" max="4876" width="12.140625" style="1" customWidth="1"/>
    <col min="4877" max="4877" width="13.7109375" style="1" customWidth="1"/>
    <col min="4878" max="4878" width="10.5703125" style="1" customWidth="1"/>
    <col min="4879" max="4879" width="0" style="1" hidden="1" customWidth="1"/>
    <col min="4880" max="5120" width="11.42578125" style="1"/>
    <col min="5121" max="5121" width="20.28515625" style="1" customWidth="1"/>
    <col min="5122" max="5122" width="39.42578125" style="1" customWidth="1"/>
    <col min="5123" max="5123" width="18" style="1" customWidth="1"/>
    <col min="5124" max="5124" width="17.42578125" style="1" customWidth="1"/>
    <col min="5125" max="5125" width="13.85546875" style="1" customWidth="1"/>
    <col min="5126" max="5126" width="0" style="1" hidden="1" customWidth="1"/>
    <col min="5127" max="5127" width="14.5703125" style="1" customWidth="1"/>
    <col min="5128" max="5128" width="0" style="1" hidden="1" customWidth="1"/>
    <col min="5129" max="5129" width="16.28515625" style="1" customWidth="1"/>
    <col min="5130" max="5130" width="16" style="1" customWidth="1"/>
    <col min="5131" max="5131" width="13" style="1" customWidth="1"/>
    <col min="5132" max="5132" width="12.140625" style="1" customWidth="1"/>
    <col min="5133" max="5133" width="13.7109375" style="1" customWidth="1"/>
    <col min="5134" max="5134" width="10.5703125" style="1" customWidth="1"/>
    <col min="5135" max="5135" width="0" style="1" hidden="1" customWidth="1"/>
    <col min="5136" max="5376" width="11.42578125" style="1"/>
    <col min="5377" max="5377" width="20.28515625" style="1" customWidth="1"/>
    <col min="5378" max="5378" width="39.42578125" style="1" customWidth="1"/>
    <col min="5379" max="5379" width="18" style="1" customWidth="1"/>
    <col min="5380" max="5380" width="17.42578125" style="1" customWidth="1"/>
    <col min="5381" max="5381" width="13.85546875" style="1" customWidth="1"/>
    <col min="5382" max="5382" width="0" style="1" hidden="1" customWidth="1"/>
    <col min="5383" max="5383" width="14.5703125" style="1" customWidth="1"/>
    <col min="5384" max="5384" width="0" style="1" hidden="1" customWidth="1"/>
    <col min="5385" max="5385" width="16.28515625" style="1" customWidth="1"/>
    <col min="5386" max="5386" width="16" style="1" customWidth="1"/>
    <col min="5387" max="5387" width="13" style="1" customWidth="1"/>
    <col min="5388" max="5388" width="12.140625" style="1" customWidth="1"/>
    <col min="5389" max="5389" width="13.7109375" style="1" customWidth="1"/>
    <col min="5390" max="5390" width="10.5703125" style="1" customWidth="1"/>
    <col min="5391" max="5391" width="0" style="1" hidden="1" customWidth="1"/>
    <col min="5392" max="5632" width="11.42578125" style="1"/>
    <col min="5633" max="5633" width="20.28515625" style="1" customWidth="1"/>
    <col min="5634" max="5634" width="39.42578125" style="1" customWidth="1"/>
    <col min="5635" max="5635" width="18" style="1" customWidth="1"/>
    <col min="5636" max="5636" width="17.42578125" style="1" customWidth="1"/>
    <col min="5637" max="5637" width="13.85546875" style="1" customWidth="1"/>
    <col min="5638" max="5638" width="0" style="1" hidden="1" customWidth="1"/>
    <col min="5639" max="5639" width="14.5703125" style="1" customWidth="1"/>
    <col min="5640" max="5640" width="0" style="1" hidden="1" customWidth="1"/>
    <col min="5641" max="5641" width="16.28515625" style="1" customWidth="1"/>
    <col min="5642" max="5642" width="16" style="1" customWidth="1"/>
    <col min="5643" max="5643" width="13" style="1" customWidth="1"/>
    <col min="5644" max="5644" width="12.140625" style="1" customWidth="1"/>
    <col min="5645" max="5645" width="13.7109375" style="1" customWidth="1"/>
    <col min="5646" max="5646" width="10.5703125" style="1" customWidth="1"/>
    <col min="5647" max="5647" width="0" style="1" hidden="1" customWidth="1"/>
    <col min="5648" max="5888" width="11.42578125" style="1"/>
    <col min="5889" max="5889" width="20.28515625" style="1" customWidth="1"/>
    <col min="5890" max="5890" width="39.42578125" style="1" customWidth="1"/>
    <col min="5891" max="5891" width="18" style="1" customWidth="1"/>
    <col min="5892" max="5892" width="17.42578125" style="1" customWidth="1"/>
    <col min="5893" max="5893" width="13.85546875" style="1" customWidth="1"/>
    <col min="5894" max="5894" width="0" style="1" hidden="1" customWidth="1"/>
    <col min="5895" max="5895" width="14.5703125" style="1" customWidth="1"/>
    <col min="5896" max="5896" width="0" style="1" hidden="1" customWidth="1"/>
    <col min="5897" max="5897" width="16.28515625" style="1" customWidth="1"/>
    <col min="5898" max="5898" width="16" style="1" customWidth="1"/>
    <col min="5899" max="5899" width="13" style="1" customWidth="1"/>
    <col min="5900" max="5900" width="12.140625" style="1" customWidth="1"/>
    <col min="5901" max="5901" width="13.7109375" style="1" customWidth="1"/>
    <col min="5902" max="5902" width="10.5703125" style="1" customWidth="1"/>
    <col min="5903" max="5903" width="0" style="1" hidden="1" customWidth="1"/>
    <col min="5904" max="6144" width="11.42578125" style="1"/>
    <col min="6145" max="6145" width="20.28515625" style="1" customWidth="1"/>
    <col min="6146" max="6146" width="39.42578125" style="1" customWidth="1"/>
    <col min="6147" max="6147" width="18" style="1" customWidth="1"/>
    <col min="6148" max="6148" width="17.42578125" style="1" customWidth="1"/>
    <col min="6149" max="6149" width="13.85546875" style="1" customWidth="1"/>
    <col min="6150" max="6150" width="0" style="1" hidden="1" customWidth="1"/>
    <col min="6151" max="6151" width="14.5703125" style="1" customWidth="1"/>
    <col min="6152" max="6152" width="0" style="1" hidden="1" customWidth="1"/>
    <col min="6153" max="6153" width="16.28515625" style="1" customWidth="1"/>
    <col min="6154" max="6154" width="16" style="1" customWidth="1"/>
    <col min="6155" max="6155" width="13" style="1" customWidth="1"/>
    <col min="6156" max="6156" width="12.140625" style="1" customWidth="1"/>
    <col min="6157" max="6157" width="13.7109375" style="1" customWidth="1"/>
    <col min="6158" max="6158" width="10.5703125" style="1" customWidth="1"/>
    <col min="6159" max="6159" width="0" style="1" hidden="1" customWidth="1"/>
    <col min="6160" max="6400" width="11.42578125" style="1"/>
    <col min="6401" max="6401" width="20.28515625" style="1" customWidth="1"/>
    <col min="6402" max="6402" width="39.42578125" style="1" customWidth="1"/>
    <col min="6403" max="6403" width="18" style="1" customWidth="1"/>
    <col min="6404" max="6404" width="17.42578125" style="1" customWidth="1"/>
    <col min="6405" max="6405" width="13.85546875" style="1" customWidth="1"/>
    <col min="6406" max="6406" width="0" style="1" hidden="1" customWidth="1"/>
    <col min="6407" max="6407" width="14.5703125" style="1" customWidth="1"/>
    <col min="6408" max="6408" width="0" style="1" hidden="1" customWidth="1"/>
    <col min="6409" max="6409" width="16.28515625" style="1" customWidth="1"/>
    <col min="6410" max="6410" width="16" style="1" customWidth="1"/>
    <col min="6411" max="6411" width="13" style="1" customWidth="1"/>
    <col min="6412" max="6412" width="12.140625" style="1" customWidth="1"/>
    <col min="6413" max="6413" width="13.7109375" style="1" customWidth="1"/>
    <col min="6414" max="6414" width="10.5703125" style="1" customWidth="1"/>
    <col min="6415" max="6415" width="0" style="1" hidden="1" customWidth="1"/>
    <col min="6416" max="6656" width="11.42578125" style="1"/>
    <col min="6657" max="6657" width="20.28515625" style="1" customWidth="1"/>
    <col min="6658" max="6658" width="39.42578125" style="1" customWidth="1"/>
    <col min="6659" max="6659" width="18" style="1" customWidth="1"/>
    <col min="6660" max="6660" width="17.42578125" style="1" customWidth="1"/>
    <col min="6661" max="6661" width="13.85546875" style="1" customWidth="1"/>
    <col min="6662" max="6662" width="0" style="1" hidden="1" customWidth="1"/>
    <col min="6663" max="6663" width="14.5703125" style="1" customWidth="1"/>
    <col min="6664" max="6664" width="0" style="1" hidden="1" customWidth="1"/>
    <col min="6665" max="6665" width="16.28515625" style="1" customWidth="1"/>
    <col min="6666" max="6666" width="16" style="1" customWidth="1"/>
    <col min="6667" max="6667" width="13" style="1" customWidth="1"/>
    <col min="6668" max="6668" width="12.140625" style="1" customWidth="1"/>
    <col min="6669" max="6669" width="13.7109375" style="1" customWidth="1"/>
    <col min="6670" max="6670" width="10.5703125" style="1" customWidth="1"/>
    <col min="6671" max="6671" width="0" style="1" hidden="1" customWidth="1"/>
    <col min="6672" max="6912" width="11.42578125" style="1"/>
    <col min="6913" max="6913" width="20.28515625" style="1" customWidth="1"/>
    <col min="6914" max="6914" width="39.42578125" style="1" customWidth="1"/>
    <col min="6915" max="6915" width="18" style="1" customWidth="1"/>
    <col min="6916" max="6916" width="17.42578125" style="1" customWidth="1"/>
    <col min="6917" max="6917" width="13.85546875" style="1" customWidth="1"/>
    <col min="6918" max="6918" width="0" style="1" hidden="1" customWidth="1"/>
    <col min="6919" max="6919" width="14.5703125" style="1" customWidth="1"/>
    <col min="6920" max="6920" width="0" style="1" hidden="1" customWidth="1"/>
    <col min="6921" max="6921" width="16.28515625" style="1" customWidth="1"/>
    <col min="6922" max="6922" width="16" style="1" customWidth="1"/>
    <col min="6923" max="6923" width="13" style="1" customWidth="1"/>
    <col min="6924" max="6924" width="12.140625" style="1" customWidth="1"/>
    <col min="6925" max="6925" width="13.7109375" style="1" customWidth="1"/>
    <col min="6926" max="6926" width="10.5703125" style="1" customWidth="1"/>
    <col min="6927" max="6927" width="0" style="1" hidden="1" customWidth="1"/>
    <col min="6928" max="7168" width="11.42578125" style="1"/>
    <col min="7169" max="7169" width="20.28515625" style="1" customWidth="1"/>
    <col min="7170" max="7170" width="39.42578125" style="1" customWidth="1"/>
    <col min="7171" max="7171" width="18" style="1" customWidth="1"/>
    <col min="7172" max="7172" width="17.42578125" style="1" customWidth="1"/>
    <col min="7173" max="7173" width="13.85546875" style="1" customWidth="1"/>
    <col min="7174" max="7174" width="0" style="1" hidden="1" customWidth="1"/>
    <col min="7175" max="7175" width="14.5703125" style="1" customWidth="1"/>
    <col min="7176" max="7176" width="0" style="1" hidden="1" customWidth="1"/>
    <col min="7177" max="7177" width="16.28515625" style="1" customWidth="1"/>
    <col min="7178" max="7178" width="16" style="1" customWidth="1"/>
    <col min="7179" max="7179" width="13" style="1" customWidth="1"/>
    <col min="7180" max="7180" width="12.140625" style="1" customWidth="1"/>
    <col min="7181" max="7181" width="13.7109375" style="1" customWidth="1"/>
    <col min="7182" max="7182" width="10.5703125" style="1" customWidth="1"/>
    <col min="7183" max="7183" width="0" style="1" hidden="1" customWidth="1"/>
    <col min="7184" max="7424" width="11.42578125" style="1"/>
    <col min="7425" max="7425" width="20.28515625" style="1" customWidth="1"/>
    <col min="7426" max="7426" width="39.42578125" style="1" customWidth="1"/>
    <col min="7427" max="7427" width="18" style="1" customWidth="1"/>
    <col min="7428" max="7428" width="17.42578125" style="1" customWidth="1"/>
    <col min="7429" max="7429" width="13.85546875" style="1" customWidth="1"/>
    <col min="7430" max="7430" width="0" style="1" hidden="1" customWidth="1"/>
    <col min="7431" max="7431" width="14.5703125" style="1" customWidth="1"/>
    <col min="7432" max="7432" width="0" style="1" hidden="1" customWidth="1"/>
    <col min="7433" max="7433" width="16.28515625" style="1" customWidth="1"/>
    <col min="7434" max="7434" width="16" style="1" customWidth="1"/>
    <col min="7435" max="7435" width="13" style="1" customWidth="1"/>
    <col min="7436" max="7436" width="12.140625" style="1" customWidth="1"/>
    <col min="7437" max="7437" width="13.7109375" style="1" customWidth="1"/>
    <col min="7438" max="7438" width="10.5703125" style="1" customWidth="1"/>
    <col min="7439" max="7439" width="0" style="1" hidden="1" customWidth="1"/>
    <col min="7440" max="7680" width="11.42578125" style="1"/>
    <col min="7681" max="7681" width="20.28515625" style="1" customWidth="1"/>
    <col min="7682" max="7682" width="39.42578125" style="1" customWidth="1"/>
    <col min="7683" max="7683" width="18" style="1" customWidth="1"/>
    <col min="7684" max="7684" width="17.42578125" style="1" customWidth="1"/>
    <col min="7685" max="7685" width="13.85546875" style="1" customWidth="1"/>
    <col min="7686" max="7686" width="0" style="1" hidden="1" customWidth="1"/>
    <col min="7687" max="7687" width="14.5703125" style="1" customWidth="1"/>
    <col min="7688" max="7688" width="0" style="1" hidden="1" customWidth="1"/>
    <col min="7689" max="7689" width="16.28515625" style="1" customWidth="1"/>
    <col min="7690" max="7690" width="16" style="1" customWidth="1"/>
    <col min="7691" max="7691" width="13" style="1" customWidth="1"/>
    <col min="7692" max="7692" width="12.140625" style="1" customWidth="1"/>
    <col min="7693" max="7693" width="13.7109375" style="1" customWidth="1"/>
    <col min="7694" max="7694" width="10.5703125" style="1" customWidth="1"/>
    <col min="7695" max="7695" width="0" style="1" hidden="1" customWidth="1"/>
    <col min="7696" max="7936" width="11.42578125" style="1"/>
    <col min="7937" max="7937" width="20.28515625" style="1" customWidth="1"/>
    <col min="7938" max="7938" width="39.42578125" style="1" customWidth="1"/>
    <col min="7939" max="7939" width="18" style="1" customWidth="1"/>
    <col min="7940" max="7940" width="17.42578125" style="1" customWidth="1"/>
    <col min="7941" max="7941" width="13.85546875" style="1" customWidth="1"/>
    <col min="7942" max="7942" width="0" style="1" hidden="1" customWidth="1"/>
    <col min="7943" max="7943" width="14.5703125" style="1" customWidth="1"/>
    <col min="7944" max="7944" width="0" style="1" hidden="1" customWidth="1"/>
    <col min="7945" max="7945" width="16.28515625" style="1" customWidth="1"/>
    <col min="7946" max="7946" width="16" style="1" customWidth="1"/>
    <col min="7947" max="7947" width="13" style="1" customWidth="1"/>
    <col min="7948" max="7948" width="12.140625" style="1" customWidth="1"/>
    <col min="7949" max="7949" width="13.7109375" style="1" customWidth="1"/>
    <col min="7950" max="7950" width="10.5703125" style="1" customWidth="1"/>
    <col min="7951" max="7951" width="0" style="1" hidden="1" customWidth="1"/>
    <col min="7952" max="8192" width="11.42578125" style="1"/>
    <col min="8193" max="8193" width="20.28515625" style="1" customWidth="1"/>
    <col min="8194" max="8194" width="39.42578125" style="1" customWidth="1"/>
    <col min="8195" max="8195" width="18" style="1" customWidth="1"/>
    <col min="8196" max="8196" width="17.42578125" style="1" customWidth="1"/>
    <col min="8197" max="8197" width="13.85546875" style="1" customWidth="1"/>
    <col min="8198" max="8198" width="0" style="1" hidden="1" customWidth="1"/>
    <col min="8199" max="8199" width="14.5703125" style="1" customWidth="1"/>
    <col min="8200" max="8200" width="0" style="1" hidden="1" customWidth="1"/>
    <col min="8201" max="8201" width="16.28515625" style="1" customWidth="1"/>
    <col min="8202" max="8202" width="16" style="1" customWidth="1"/>
    <col min="8203" max="8203" width="13" style="1" customWidth="1"/>
    <col min="8204" max="8204" width="12.140625" style="1" customWidth="1"/>
    <col min="8205" max="8205" width="13.7109375" style="1" customWidth="1"/>
    <col min="8206" max="8206" width="10.5703125" style="1" customWidth="1"/>
    <col min="8207" max="8207" width="0" style="1" hidden="1" customWidth="1"/>
    <col min="8208" max="8448" width="11.42578125" style="1"/>
    <col min="8449" max="8449" width="20.28515625" style="1" customWidth="1"/>
    <col min="8450" max="8450" width="39.42578125" style="1" customWidth="1"/>
    <col min="8451" max="8451" width="18" style="1" customWidth="1"/>
    <col min="8452" max="8452" width="17.42578125" style="1" customWidth="1"/>
    <col min="8453" max="8453" width="13.85546875" style="1" customWidth="1"/>
    <col min="8454" max="8454" width="0" style="1" hidden="1" customWidth="1"/>
    <col min="8455" max="8455" width="14.5703125" style="1" customWidth="1"/>
    <col min="8456" max="8456" width="0" style="1" hidden="1" customWidth="1"/>
    <col min="8457" max="8457" width="16.28515625" style="1" customWidth="1"/>
    <col min="8458" max="8458" width="16" style="1" customWidth="1"/>
    <col min="8459" max="8459" width="13" style="1" customWidth="1"/>
    <col min="8460" max="8460" width="12.140625" style="1" customWidth="1"/>
    <col min="8461" max="8461" width="13.7109375" style="1" customWidth="1"/>
    <col min="8462" max="8462" width="10.5703125" style="1" customWidth="1"/>
    <col min="8463" max="8463" width="0" style="1" hidden="1" customWidth="1"/>
    <col min="8464" max="8704" width="11.42578125" style="1"/>
    <col min="8705" max="8705" width="20.28515625" style="1" customWidth="1"/>
    <col min="8706" max="8706" width="39.42578125" style="1" customWidth="1"/>
    <col min="8707" max="8707" width="18" style="1" customWidth="1"/>
    <col min="8708" max="8708" width="17.42578125" style="1" customWidth="1"/>
    <col min="8709" max="8709" width="13.85546875" style="1" customWidth="1"/>
    <col min="8710" max="8710" width="0" style="1" hidden="1" customWidth="1"/>
    <col min="8711" max="8711" width="14.5703125" style="1" customWidth="1"/>
    <col min="8712" max="8712" width="0" style="1" hidden="1" customWidth="1"/>
    <col min="8713" max="8713" width="16.28515625" style="1" customWidth="1"/>
    <col min="8714" max="8714" width="16" style="1" customWidth="1"/>
    <col min="8715" max="8715" width="13" style="1" customWidth="1"/>
    <col min="8716" max="8716" width="12.140625" style="1" customWidth="1"/>
    <col min="8717" max="8717" width="13.7109375" style="1" customWidth="1"/>
    <col min="8718" max="8718" width="10.5703125" style="1" customWidth="1"/>
    <col min="8719" max="8719" width="0" style="1" hidden="1" customWidth="1"/>
    <col min="8720" max="8960" width="11.42578125" style="1"/>
    <col min="8961" max="8961" width="20.28515625" style="1" customWidth="1"/>
    <col min="8962" max="8962" width="39.42578125" style="1" customWidth="1"/>
    <col min="8963" max="8963" width="18" style="1" customWidth="1"/>
    <col min="8964" max="8964" width="17.42578125" style="1" customWidth="1"/>
    <col min="8965" max="8965" width="13.85546875" style="1" customWidth="1"/>
    <col min="8966" max="8966" width="0" style="1" hidden="1" customWidth="1"/>
    <col min="8967" max="8967" width="14.5703125" style="1" customWidth="1"/>
    <col min="8968" max="8968" width="0" style="1" hidden="1" customWidth="1"/>
    <col min="8969" max="8969" width="16.28515625" style="1" customWidth="1"/>
    <col min="8970" max="8970" width="16" style="1" customWidth="1"/>
    <col min="8971" max="8971" width="13" style="1" customWidth="1"/>
    <col min="8972" max="8972" width="12.140625" style="1" customWidth="1"/>
    <col min="8973" max="8973" width="13.7109375" style="1" customWidth="1"/>
    <col min="8974" max="8974" width="10.5703125" style="1" customWidth="1"/>
    <col min="8975" max="8975" width="0" style="1" hidden="1" customWidth="1"/>
    <col min="8976" max="9216" width="11.42578125" style="1"/>
    <col min="9217" max="9217" width="20.28515625" style="1" customWidth="1"/>
    <col min="9218" max="9218" width="39.42578125" style="1" customWidth="1"/>
    <col min="9219" max="9219" width="18" style="1" customWidth="1"/>
    <col min="9220" max="9220" width="17.42578125" style="1" customWidth="1"/>
    <col min="9221" max="9221" width="13.85546875" style="1" customWidth="1"/>
    <col min="9222" max="9222" width="0" style="1" hidden="1" customWidth="1"/>
    <col min="9223" max="9223" width="14.5703125" style="1" customWidth="1"/>
    <col min="9224" max="9224" width="0" style="1" hidden="1" customWidth="1"/>
    <col min="9225" max="9225" width="16.28515625" style="1" customWidth="1"/>
    <col min="9226" max="9226" width="16" style="1" customWidth="1"/>
    <col min="9227" max="9227" width="13" style="1" customWidth="1"/>
    <col min="9228" max="9228" width="12.140625" style="1" customWidth="1"/>
    <col min="9229" max="9229" width="13.7109375" style="1" customWidth="1"/>
    <col min="9230" max="9230" width="10.5703125" style="1" customWidth="1"/>
    <col min="9231" max="9231" width="0" style="1" hidden="1" customWidth="1"/>
    <col min="9232" max="9472" width="11.42578125" style="1"/>
    <col min="9473" max="9473" width="20.28515625" style="1" customWidth="1"/>
    <col min="9474" max="9474" width="39.42578125" style="1" customWidth="1"/>
    <col min="9475" max="9475" width="18" style="1" customWidth="1"/>
    <col min="9476" max="9476" width="17.42578125" style="1" customWidth="1"/>
    <col min="9477" max="9477" width="13.85546875" style="1" customWidth="1"/>
    <col min="9478" max="9478" width="0" style="1" hidden="1" customWidth="1"/>
    <col min="9479" max="9479" width="14.5703125" style="1" customWidth="1"/>
    <col min="9480" max="9480" width="0" style="1" hidden="1" customWidth="1"/>
    <col min="9481" max="9481" width="16.28515625" style="1" customWidth="1"/>
    <col min="9482" max="9482" width="16" style="1" customWidth="1"/>
    <col min="9483" max="9483" width="13" style="1" customWidth="1"/>
    <col min="9484" max="9484" width="12.140625" style="1" customWidth="1"/>
    <col min="9485" max="9485" width="13.7109375" style="1" customWidth="1"/>
    <col min="9486" max="9486" width="10.5703125" style="1" customWidth="1"/>
    <col min="9487" max="9487" width="0" style="1" hidden="1" customWidth="1"/>
    <col min="9488" max="9728" width="11.42578125" style="1"/>
    <col min="9729" max="9729" width="20.28515625" style="1" customWidth="1"/>
    <col min="9730" max="9730" width="39.42578125" style="1" customWidth="1"/>
    <col min="9731" max="9731" width="18" style="1" customWidth="1"/>
    <col min="9732" max="9732" width="17.42578125" style="1" customWidth="1"/>
    <col min="9733" max="9733" width="13.85546875" style="1" customWidth="1"/>
    <col min="9734" max="9734" width="0" style="1" hidden="1" customWidth="1"/>
    <col min="9735" max="9735" width="14.5703125" style="1" customWidth="1"/>
    <col min="9736" max="9736" width="0" style="1" hidden="1" customWidth="1"/>
    <col min="9737" max="9737" width="16.28515625" style="1" customWidth="1"/>
    <col min="9738" max="9738" width="16" style="1" customWidth="1"/>
    <col min="9739" max="9739" width="13" style="1" customWidth="1"/>
    <col min="9740" max="9740" width="12.140625" style="1" customWidth="1"/>
    <col min="9741" max="9741" width="13.7109375" style="1" customWidth="1"/>
    <col min="9742" max="9742" width="10.5703125" style="1" customWidth="1"/>
    <col min="9743" max="9743" width="0" style="1" hidden="1" customWidth="1"/>
    <col min="9744" max="9984" width="11.42578125" style="1"/>
    <col min="9985" max="9985" width="20.28515625" style="1" customWidth="1"/>
    <col min="9986" max="9986" width="39.42578125" style="1" customWidth="1"/>
    <col min="9987" max="9987" width="18" style="1" customWidth="1"/>
    <col min="9988" max="9988" width="17.42578125" style="1" customWidth="1"/>
    <col min="9989" max="9989" width="13.85546875" style="1" customWidth="1"/>
    <col min="9990" max="9990" width="0" style="1" hidden="1" customWidth="1"/>
    <col min="9991" max="9991" width="14.5703125" style="1" customWidth="1"/>
    <col min="9992" max="9992" width="0" style="1" hidden="1" customWidth="1"/>
    <col min="9993" max="9993" width="16.28515625" style="1" customWidth="1"/>
    <col min="9994" max="9994" width="16" style="1" customWidth="1"/>
    <col min="9995" max="9995" width="13" style="1" customWidth="1"/>
    <col min="9996" max="9996" width="12.140625" style="1" customWidth="1"/>
    <col min="9997" max="9997" width="13.7109375" style="1" customWidth="1"/>
    <col min="9998" max="9998" width="10.5703125" style="1" customWidth="1"/>
    <col min="9999" max="9999" width="0" style="1" hidden="1" customWidth="1"/>
    <col min="10000" max="10240" width="11.42578125" style="1"/>
    <col min="10241" max="10241" width="20.28515625" style="1" customWidth="1"/>
    <col min="10242" max="10242" width="39.42578125" style="1" customWidth="1"/>
    <col min="10243" max="10243" width="18" style="1" customWidth="1"/>
    <col min="10244" max="10244" width="17.42578125" style="1" customWidth="1"/>
    <col min="10245" max="10245" width="13.85546875" style="1" customWidth="1"/>
    <col min="10246" max="10246" width="0" style="1" hidden="1" customWidth="1"/>
    <col min="10247" max="10247" width="14.5703125" style="1" customWidth="1"/>
    <col min="10248" max="10248" width="0" style="1" hidden="1" customWidth="1"/>
    <col min="10249" max="10249" width="16.28515625" style="1" customWidth="1"/>
    <col min="10250" max="10250" width="16" style="1" customWidth="1"/>
    <col min="10251" max="10251" width="13" style="1" customWidth="1"/>
    <col min="10252" max="10252" width="12.140625" style="1" customWidth="1"/>
    <col min="10253" max="10253" width="13.7109375" style="1" customWidth="1"/>
    <col min="10254" max="10254" width="10.5703125" style="1" customWidth="1"/>
    <col min="10255" max="10255" width="0" style="1" hidden="1" customWidth="1"/>
    <col min="10256" max="10496" width="11.42578125" style="1"/>
    <col min="10497" max="10497" width="20.28515625" style="1" customWidth="1"/>
    <col min="10498" max="10498" width="39.42578125" style="1" customWidth="1"/>
    <col min="10499" max="10499" width="18" style="1" customWidth="1"/>
    <col min="10500" max="10500" width="17.42578125" style="1" customWidth="1"/>
    <col min="10501" max="10501" width="13.85546875" style="1" customWidth="1"/>
    <col min="10502" max="10502" width="0" style="1" hidden="1" customWidth="1"/>
    <col min="10503" max="10503" width="14.5703125" style="1" customWidth="1"/>
    <col min="10504" max="10504" width="0" style="1" hidden="1" customWidth="1"/>
    <col min="10505" max="10505" width="16.28515625" style="1" customWidth="1"/>
    <col min="10506" max="10506" width="16" style="1" customWidth="1"/>
    <col min="10507" max="10507" width="13" style="1" customWidth="1"/>
    <col min="10508" max="10508" width="12.140625" style="1" customWidth="1"/>
    <col min="10509" max="10509" width="13.7109375" style="1" customWidth="1"/>
    <col min="10510" max="10510" width="10.5703125" style="1" customWidth="1"/>
    <col min="10511" max="10511" width="0" style="1" hidden="1" customWidth="1"/>
    <col min="10512" max="10752" width="11.42578125" style="1"/>
    <col min="10753" max="10753" width="20.28515625" style="1" customWidth="1"/>
    <col min="10754" max="10754" width="39.42578125" style="1" customWidth="1"/>
    <col min="10755" max="10755" width="18" style="1" customWidth="1"/>
    <col min="10756" max="10756" width="17.42578125" style="1" customWidth="1"/>
    <col min="10757" max="10757" width="13.85546875" style="1" customWidth="1"/>
    <col min="10758" max="10758" width="0" style="1" hidden="1" customWidth="1"/>
    <col min="10759" max="10759" width="14.5703125" style="1" customWidth="1"/>
    <col min="10760" max="10760" width="0" style="1" hidden="1" customWidth="1"/>
    <col min="10761" max="10761" width="16.28515625" style="1" customWidth="1"/>
    <col min="10762" max="10762" width="16" style="1" customWidth="1"/>
    <col min="10763" max="10763" width="13" style="1" customWidth="1"/>
    <col min="10764" max="10764" width="12.140625" style="1" customWidth="1"/>
    <col min="10765" max="10765" width="13.7109375" style="1" customWidth="1"/>
    <col min="10766" max="10766" width="10.5703125" style="1" customWidth="1"/>
    <col min="10767" max="10767" width="0" style="1" hidden="1" customWidth="1"/>
    <col min="10768" max="11008" width="11.42578125" style="1"/>
    <col min="11009" max="11009" width="20.28515625" style="1" customWidth="1"/>
    <col min="11010" max="11010" width="39.42578125" style="1" customWidth="1"/>
    <col min="11011" max="11011" width="18" style="1" customWidth="1"/>
    <col min="11012" max="11012" width="17.42578125" style="1" customWidth="1"/>
    <col min="11013" max="11013" width="13.85546875" style="1" customWidth="1"/>
    <col min="11014" max="11014" width="0" style="1" hidden="1" customWidth="1"/>
    <col min="11015" max="11015" width="14.5703125" style="1" customWidth="1"/>
    <col min="11016" max="11016" width="0" style="1" hidden="1" customWidth="1"/>
    <col min="11017" max="11017" width="16.28515625" style="1" customWidth="1"/>
    <col min="11018" max="11018" width="16" style="1" customWidth="1"/>
    <col min="11019" max="11019" width="13" style="1" customWidth="1"/>
    <col min="11020" max="11020" width="12.140625" style="1" customWidth="1"/>
    <col min="11021" max="11021" width="13.7109375" style="1" customWidth="1"/>
    <col min="11022" max="11022" width="10.5703125" style="1" customWidth="1"/>
    <col min="11023" max="11023" width="0" style="1" hidden="1" customWidth="1"/>
    <col min="11024" max="11264" width="11.42578125" style="1"/>
    <col min="11265" max="11265" width="20.28515625" style="1" customWidth="1"/>
    <col min="11266" max="11266" width="39.42578125" style="1" customWidth="1"/>
    <col min="11267" max="11267" width="18" style="1" customWidth="1"/>
    <col min="11268" max="11268" width="17.42578125" style="1" customWidth="1"/>
    <col min="11269" max="11269" width="13.85546875" style="1" customWidth="1"/>
    <col min="11270" max="11270" width="0" style="1" hidden="1" customWidth="1"/>
    <col min="11271" max="11271" width="14.5703125" style="1" customWidth="1"/>
    <col min="11272" max="11272" width="0" style="1" hidden="1" customWidth="1"/>
    <col min="11273" max="11273" width="16.28515625" style="1" customWidth="1"/>
    <col min="11274" max="11274" width="16" style="1" customWidth="1"/>
    <col min="11275" max="11275" width="13" style="1" customWidth="1"/>
    <col min="11276" max="11276" width="12.140625" style="1" customWidth="1"/>
    <col min="11277" max="11277" width="13.7109375" style="1" customWidth="1"/>
    <col min="11278" max="11278" width="10.5703125" style="1" customWidth="1"/>
    <col min="11279" max="11279" width="0" style="1" hidden="1" customWidth="1"/>
    <col min="11280" max="11520" width="11.42578125" style="1"/>
    <col min="11521" max="11521" width="20.28515625" style="1" customWidth="1"/>
    <col min="11522" max="11522" width="39.42578125" style="1" customWidth="1"/>
    <col min="11523" max="11523" width="18" style="1" customWidth="1"/>
    <col min="11524" max="11524" width="17.42578125" style="1" customWidth="1"/>
    <col min="11525" max="11525" width="13.85546875" style="1" customWidth="1"/>
    <col min="11526" max="11526" width="0" style="1" hidden="1" customWidth="1"/>
    <col min="11527" max="11527" width="14.5703125" style="1" customWidth="1"/>
    <col min="11528" max="11528" width="0" style="1" hidden="1" customWidth="1"/>
    <col min="11529" max="11529" width="16.28515625" style="1" customWidth="1"/>
    <col min="11530" max="11530" width="16" style="1" customWidth="1"/>
    <col min="11531" max="11531" width="13" style="1" customWidth="1"/>
    <col min="11532" max="11532" width="12.140625" style="1" customWidth="1"/>
    <col min="11533" max="11533" width="13.7109375" style="1" customWidth="1"/>
    <col min="11534" max="11534" width="10.5703125" style="1" customWidth="1"/>
    <col min="11535" max="11535" width="0" style="1" hidden="1" customWidth="1"/>
    <col min="11536" max="11776" width="11.42578125" style="1"/>
    <col min="11777" max="11777" width="20.28515625" style="1" customWidth="1"/>
    <col min="11778" max="11778" width="39.42578125" style="1" customWidth="1"/>
    <col min="11779" max="11779" width="18" style="1" customWidth="1"/>
    <col min="11780" max="11780" width="17.42578125" style="1" customWidth="1"/>
    <col min="11781" max="11781" width="13.85546875" style="1" customWidth="1"/>
    <col min="11782" max="11782" width="0" style="1" hidden="1" customWidth="1"/>
    <col min="11783" max="11783" width="14.5703125" style="1" customWidth="1"/>
    <col min="11784" max="11784" width="0" style="1" hidden="1" customWidth="1"/>
    <col min="11785" max="11785" width="16.28515625" style="1" customWidth="1"/>
    <col min="11786" max="11786" width="16" style="1" customWidth="1"/>
    <col min="11787" max="11787" width="13" style="1" customWidth="1"/>
    <col min="11788" max="11788" width="12.140625" style="1" customWidth="1"/>
    <col min="11789" max="11789" width="13.7109375" style="1" customWidth="1"/>
    <col min="11790" max="11790" width="10.5703125" style="1" customWidth="1"/>
    <col min="11791" max="11791" width="0" style="1" hidden="1" customWidth="1"/>
    <col min="11792" max="12032" width="11.42578125" style="1"/>
    <col min="12033" max="12033" width="20.28515625" style="1" customWidth="1"/>
    <col min="12034" max="12034" width="39.42578125" style="1" customWidth="1"/>
    <col min="12035" max="12035" width="18" style="1" customWidth="1"/>
    <col min="12036" max="12036" width="17.42578125" style="1" customWidth="1"/>
    <col min="12037" max="12037" width="13.85546875" style="1" customWidth="1"/>
    <col min="12038" max="12038" width="0" style="1" hidden="1" customWidth="1"/>
    <col min="12039" max="12039" width="14.5703125" style="1" customWidth="1"/>
    <col min="12040" max="12040" width="0" style="1" hidden="1" customWidth="1"/>
    <col min="12041" max="12041" width="16.28515625" style="1" customWidth="1"/>
    <col min="12042" max="12042" width="16" style="1" customWidth="1"/>
    <col min="12043" max="12043" width="13" style="1" customWidth="1"/>
    <col min="12044" max="12044" width="12.140625" style="1" customWidth="1"/>
    <col min="12045" max="12045" width="13.7109375" style="1" customWidth="1"/>
    <col min="12046" max="12046" width="10.5703125" style="1" customWidth="1"/>
    <col min="12047" max="12047" width="0" style="1" hidden="1" customWidth="1"/>
    <col min="12048" max="12288" width="11.42578125" style="1"/>
    <col min="12289" max="12289" width="20.28515625" style="1" customWidth="1"/>
    <col min="12290" max="12290" width="39.42578125" style="1" customWidth="1"/>
    <col min="12291" max="12291" width="18" style="1" customWidth="1"/>
    <col min="12292" max="12292" width="17.42578125" style="1" customWidth="1"/>
    <col min="12293" max="12293" width="13.85546875" style="1" customWidth="1"/>
    <col min="12294" max="12294" width="0" style="1" hidden="1" customWidth="1"/>
    <col min="12295" max="12295" width="14.5703125" style="1" customWidth="1"/>
    <col min="12296" max="12296" width="0" style="1" hidden="1" customWidth="1"/>
    <col min="12297" max="12297" width="16.28515625" style="1" customWidth="1"/>
    <col min="12298" max="12298" width="16" style="1" customWidth="1"/>
    <col min="12299" max="12299" width="13" style="1" customWidth="1"/>
    <col min="12300" max="12300" width="12.140625" style="1" customWidth="1"/>
    <col min="12301" max="12301" width="13.7109375" style="1" customWidth="1"/>
    <col min="12302" max="12302" width="10.5703125" style="1" customWidth="1"/>
    <col min="12303" max="12303" width="0" style="1" hidden="1" customWidth="1"/>
    <col min="12304" max="12544" width="11.42578125" style="1"/>
    <col min="12545" max="12545" width="20.28515625" style="1" customWidth="1"/>
    <col min="12546" max="12546" width="39.42578125" style="1" customWidth="1"/>
    <col min="12547" max="12547" width="18" style="1" customWidth="1"/>
    <col min="12548" max="12548" width="17.42578125" style="1" customWidth="1"/>
    <col min="12549" max="12549" width="13.85546875" style="1" customWidth="1"/>
    <col min="12550" max="12550" width="0" style="1" hidden="1" customWidth="1"/>
    <col min="12551" max="12551" width="14.5703125" style="1" customWidth="1"/>
    <col min="12552" max="12552" width="0" style="1" hidden="1" customWidth="1"/>
    <col min="12553" max="12553" width="16.28515625" style="1" customWidth="1"/>
    <col min="12554" max="12554" width="16" style="1" customWidth="1"/>
    <col min="12555" max="12555" width="13" style="1" customWidth="1"/>
    <col min="12556" max="12556" width="12.140625" style="1" customWidth="1"/>
    <col min="12557" max="12557" width="13.7109375" style="1" customWidth="1"/>
    <col min="12558" max="12558" width="10.5703125" style="1" customWidth="1"/>
    <col min="12559" max="12559" width="0" style="1" hidden="1" customWidth="1"/>
    <col min="12560" max="12800" width="11.42578125" style="1"/>
    <col min="12801" max="12801" width="20.28515625" style="1" customWidth="1"/>
    <col min="12802" max="12802" width="39.42578125" style="1" customWidth="1"/>
    <col min="12803" max="12803" width="18" style="1" customWidth="1"/>
    <col min="12804" max="12804" width="17.42578125" style="1" customWidth="1"/>
    <col min="12805" max="12805" width="13.85546875" style="1" customWidth="1"/>
    <col min="12806" max="12806" width="0" style="1" hidden="1" customWidth="1"/>
    <col min="12807" max="12807" width="14.5703125" style="1" customWidth="1"/>
    <col min="12808" max="12808" width="0" style="1" hidden="1" customWidth="1"/>
    <col min="12809" max="12809" width="16.28515625" style="1" customWidth="1"/>
    <col min="12810" max="12810" width="16" style="1" customWidth="1"/>
    <col min="12811" max="12811" width="13" style="1" customWidth="1"/>
    <col min="12812" max="12812" width="12.140625" style="1" customWidth="1"/>
    <col min="12813" max="12813" width="13.7109375" style="1" customWidth="1"/>
    <col min="12814" max="12814" width="10.5703125" style="1" customWidth="1"/>
    <col min="12815" max="12815" width="0" style="1" hidden="1" customWidth="1"/>
    <col min="12816" max="13056" width="11.42578125" style="1"/>
    <col min="13057" max="13057" width="20.28515625" style="1" customWidth="1"/>
    <col min="13058" max="13058" width="39.42578125" style="1" customWidth="1"/>
    <col min="13059" max="13059" width="18" style="1" customWidth="1"/>
    <col min="13060" max="13060" width="17.42578125" style="1" customWidth="1"/>
    <col min="13061" max="13061" width="13.85546875" style="1" customWidth="1"/>
    <col min="13062" max="13062" width="0" style="1" hidden="1" customWidth="1"/>
    <col min="13063" max="13063" width="14.5703125" style="1" customWidth="1"/>
    <col min="13064" max="13064" width="0" style="1" hidden="1" customWidth="1"/>
    <col min="13065" max="13065" width="16.28515625" style="1" customWidth="1"/>
    <col min="13066" max="13066" width="16" style="1" customWidth="1"/>
    <col min="13067" max="13067" width="13" style="1" customWidth="1"/>
    <col min="13068" max="13068" width="12.140625" style="1" customWidth="1"/>
    <col min="13069" max="13069" width="13.7109375" style="1" customWidth="1"/>
    <col min="13070" max="13070" width="10.5703125" style="1" customWidth="1"/>
    <col min="13071" max="13071" width="0" style="1" hidden="1" customWidth="1"/>
    <col min="13072" max="13312" width="11.42578125" style="1"/>
    <col min="13313" max="13313" width="20.28515625" style="1" customWidth="1"/>
    <col min="13314" max="13314" width="39.42578125" style="1" customWidth="1"/>
    <col min="13315" max="13315" width="18" style="1" customWidth="1"/>
    <col min="13316" max="13316" width="17.42578125" style="1" customWidth="1"/>
    <col min="13317" max="13317" width="13.85546875" style="1" customWidth="1"/>
    <col min="13318" max="13318" width="0" style="1" hidden="1" customWidth="1"/>
    <col min="13319" max="13319" width="14.5703125" style="1" customWidth="1"/>
    <col min="13320" max="13320" width="0" style="1" hidden="1" customWidth="1"/>
    <col min="13321" max="13321" width="16.28515625" style="1" customWidth="1"/>
    <col min="13322" max="13322" width="16" style="1" customWidth="1"/>
    <col min="13323" max="13323" width="13" style="1" customWidth="1"/>
    <col min="13324" max="13324" width="12.140625" style="1" customWidth="1"/>
    <col min="13325" max="13325" width="13.7109375" style="1" customWidth="1"/>
    <col min="13326" max="13326" width="10.5703125" style="1" customWidth="1"/>
    <col min="13327" max="13327" width="0" style="1" hidden="1" customWidth="1"/>
    <col min="13328" max="13568" width="11.42578125" style="1"/>
    <col min="13569" max="13569" width="20.28515625" style="1" customWidth="1"/>
    <col min="13570" max="13570" width="39.42578125" style="1" customWidth="1"/>
    <col min="13571" max="13571" width="18" style="1" customWidth="1"/>
    <col min="13572" max="13572" width="17.42578125" style="1" customWidth="1"/>
    <col min="13573" max="13573" width="13.85546875" style="1" customWidth="1"/>
    <col min="13574" max="13574" width="0" style="1" hidden="1" customWidth="1"/>
    <col min="13575" max="13575" width="14.5703125" style="1" customWidth="1"/>
    <col min="13576" max="13576" width="0" style="1" hidden="1" customWidth="1"/>
    <col min="13577" max="13577" width="16.28515625" style="1" customWidth="1"/>
    <col min="13578" max="13578" width="16" style="1" customWidth="1"/>
    <col min="13579" max="13579" width="13" style="1" customWidth="1"/>
    <col min="13580" max="13580" width="12.140625" style="1" customWidth="1"/>
    <col min="13581" max="13581" width="13.7109375" style="1" customWidth="1"/>
    <col min="13582" max="13582" width="10.5703125" style="1" customWidth="1"/>
    <col min="13583" max="13583" width="0" style="1" hidden="1" customWidth="1"/>
    <col min="13584" max="13824" width="11.42578125" style="1"/>
    <col min="13825" max="13825" width="20.28515625" style="1" customWidth="1"/>
    <col min="13826" max="13826" width="39.42578125" style="1" customWidth="1"/>
    <col min="13827" max="13827" width="18" style="1" customWidth="1"/>
    <col min="13828" max="13828" width="17.42578125" style="1" customWidth="1"/>
    <col min="13829" max="13829" width="13.85546875" style="1" customWidth="1"/>
    <col min="13830" max="13830" width="0" style="1" hidden="1" customWidth="1"/>
    <col min="13831" max="13831" width="14.5703125" style="1" customWidth="1"/>
    <col min="13832" max="13832" width="0" style="1" hidden="1" customWidth="1"/>
    <col min="13833" max="13833" width="16.28515625" style="1" customWidth="1"/>
    <col min="13834" max="13834" width="16" style="1" customWidth="1"/>
    <col min="13835" max="13835" width="13" style="1" customWidth="1"/>
    <col min="13836" max="13836" width="12.140625" style="1" customWidth="1"/>
    <col min="13837" max="13837" width="13.7109375" style="1" customWidth="1"/>
    <col min="13838" max="13838" width="10.5703125" style="1" customWidth="1"/>
    <col min="13839" max="13839" width="0" style="1" hidden="1" customWidth="1"/>
    <col min="13840" max="14080" width="11.42578125" style="1"/>
    <col min="14081" max="14081" width="20.28515625" style="1" customWidth="1"/>
    <col min="14082" max="14082" width="39.42578125" style="1" customWidth="1"/>
    <col min="14083" max="14083" width="18" style="1" customWidth="1"/>
    <col min="14084" max="14084" width="17.42578125" style="1" customWidth="1"/>
    <col min="14085" max="14085" width="13.85546875" style="1" customWidth="1"/>
    <col min="14086" max="14086" width="0" style="1" hidden="1" customWidth="1"/>
    <col min="14087" max="14087" width="14.5703125" style="1" customWidth="1"/>
    <col min="14088" max="14088" width="0" style="1" hidden="1" customWidth="1"/>
    <col min="14089" max="14089" width="16.28515625" style="1" customWidth="1"/>
    <col min="14090" max="14090" width="16" style="1" customWidth="1"/>
    <col min="14091" max="14091" width="13" style="1" customWidth="1"/>
    <col min="14092" max="14092" width="12.140625" style="1" customWidth="1"/>
    <col min="14093" max="14093" width="13.7109375" style="1" customWidth="1"/>
    <col min="14094" max="14094" width="10.5703125" style="1" customWidth="1"/>
    <col min="14095" max="14095" width="0" style="1" hidden="1" customWidth="1"/>
    <col min="14096" max="14336" width="11.42578125" style="1"/>
    <col min="14337" max="14337" width="20.28515625" style="1" customWidth="1"/>
    <col min="14338" max="14338" width="39.42578125" style="1" customWidth="1"/>
    <col min="14339" max="14339" width="18" style="1" customWidth="1"/>
    <col min="14340" max="14340" width="17.42578125" style="1" customWidth="1"/>
    <col min="14341" max="14341" width="13.85546875" style="1" customWidth="1"/>
    <col min="14342" max="14342" width="0" style="1" hidden="1" customWidth="1"/>
    <col min="14343" max="14343" width="14.5703125" style="1" customWidth="1"/>
    <col min="14344" max="14344" width="0" style="1" hidden="1" customWidth="1"/>
    <col min="14345" max="14345" width="16.28515625" style="1" customWidth="1"/>
    <col min="14346" max="14346" width="16" style="1" customWidth="1"/>
    <col min="14347" max="14347" width="13" style="1" customWidth="1"/>
    <col min="14348" max="14348" width="12.140625" style="1" customWidth="1"/>
    <col min="14349" max="14349" width="13.7109375" style="1" customWidth="1"/>
    <col min="14350" max="14350" width="10.5703125" style="1" customWidth="1"/>
    <col min="14351" max="14351" width="0" style="1" hidden="1" customWidth="1"/>
    <col min="14352" max="14592" width="11.42578125" style="1"/>
    <col min="14593" max="14593" width="20.28515625" style="1" customWidth="1"/>
    <col min="14594" max="14594" width="39.42578125" style="1" customWidth="1"/>
    <col min="14595" max="14595" width="18" style="1" customWidth="1"/>
    <col min="14596" max="14596" width="17.42578125" style="1" customWidth="1"/>
    <col min="14597" max="14597" width="13.85546875" style="1" customWidth="1"/>
    <col min="14598" max="14598" width="0" style="1" hidden="1" customWidth="1"/>
    <col min="14599" max="14599" width="14.5703125" style="1" customWidth="1"/>
    <col min="14600" max="14600" width="0" style="1" hidden="1" customWidth="1"/>
    <col min="14601" max="14601" width="16.28515625" style="1" customWidth="1"/>
    <col min="14602" max="14602" width="16" style="1" customWidth="1"/>
    <col min="14603" max="14603" width="13" style="1" customWidth="1"/>
    <col min="14604" max="14604" width="12.140625" style="1" customWidth="1"/>
    <col min="14605" max="14605" width="13.7109375" style="1" customWidth="1"/>
    <col min="14606" max="14606" width="10.5703125" style="1" customWidth="1"/>
    <col min="14607" max="14607" width="0" style="1" hidden="1" customWidth="1"/>
    <col min="14608" max="14848" width="11.42578125" style="1"/>
    <col min="14849" max="14849" width="20.28515625" style="1" customWidth="1"/>
    <col min="14850" max="14850" width="39.42578125" style="1" customWidth="1"/>
    <col min="14851" max="14851" width="18" style="1" customWidth="1"/>
    <col min="14852" max="14852" width="17.42578125" style="1" customWidth="1"/>
    <col min="14853" max="14853" width="13.85546875" style="1" customWidth="1"/>
    <col min="14854" max="14854" width="0" style="1" hidden="1" customWidth="1"/>
    <col min="14855" max="14855" width="14.5703125" style="1" customWidth="1"/>
    <col min="14856" max="14856" width="0" style="1" hidden="1" customWidth="1"/>
    <col min="14857" max="14857" width="16.28515625" style="1" customWidth="1"/>
    <col min="14858" max="14858" width="16" style="1" customWidth="1"/>
    <col min="14859" max="14859" width="13" style="1" customWidth="1"/>
    <col min="14860" max="14860" width="12.140625" style="1" customWidth="1"/>
    <col min="14861" max="14861" width="13.7109375" style="1" customWidth="1"/>
    <col min="14862" max="14862" width="10.5703125" style="1" customWidth="1"/>
    <col min="14863" max="14863" width="0" style="1" hidden="1" customWidth="1"/>
    <col min="14864" max="15104" width="11.42578125" style="1"/>
    <col min="15105" max="15105" width="20.28515625" style="1" customWidth="1"/>
    <col min="15106" max="15106" width="39.42578125" style="1" customWidth="1"/>
    <col min="15107" max="15107" width="18" style="1" customWidth="1"/>
    <col min="15108" max="15108" width="17.42578125" style="1" customWidth="1"/>
    <col min="15109" max="15109" width="13.85546875" style="1" customWidth="1"/>
    <col min="15110" max="15110" width="0" style="1" hidden="1" customWidth="1"/>
    <col min="15111" max="15111" width="14.5703125" style="1" customWidth="1"/>
    <col min="15112" max="15112" width="0" style="1" hidden="1" customWidth="1"/>
    <col min="15113" max="15113" width="16.28515625" style="1" customWidth="1"/>
    <col min="15114" max="15114" width="16" style="1" customWidth="1"/>
    <col min="15115" max="15115" width="13" style="1" customWidth="1"/>
    <col min="15116" max="15116" width="12.140625" style="1" customWidth="1"/>
    <col min="15117" max="15117" width="13.7109375" style="1" customWidth="1"/>
    <col min="15118" max="15118" width="10.5703125" style="1" customWidth="1"/>
    <col min="15119" max="15119" width="0" style="1" hidden="1" customWidth="1"/>
    <col min="15120" max="15360" width="11.42578125" style="1"/>
    <col min="15361" max="15361" width="20.28515625" style="1" customWidth="1"/>
    <col min="15362" max="15362" width="39.42578125" style="1" customWidth="1"/>
    <col min="15363" max="15363" width="18" style="1" customWidth="1"/>
    <col min="15364" max="15364" width="17.42578125" style="1" customWidth="1"/>
    <col min="15365" max="15365" width="13.85546875" style="1" customWidth="1"/>
    <col min="15366" max="15366" width="0" style="1" hidden="1" customWidth="1"/>
    <col min="15367" max="15367" width="14.5703125" style="1" customWidth="1"/>
    <col min="15368" max="15368" width="0" style="1" hidden="1" customWidth="1"/>
    <col min="15369" max="15369" width="16.28515625" style="1" customWidth="1"/>
    <col min="15370" max="15370" width="16" style="1" customWidth="1"/>
    <col min="15371" max="15371" width="13" style="1" customWidth="1"/>
    <col min="15372" max="15372" width="12.140625" style="1" customWidth="1"/>
    <col min="15373" max="15373" width="13.7109375" style="1" customWidth="1"/>
    <col min="15374" max="15374" width="10.5703125" style="1" customWidth="1"/>
    <col min="15375" max="15375" width="0" style="1" hidden="1" customWidth="1"/>
    <col min="15376" max="15616" width="11.42578125" style="1"/>
    <col min="15617" max="15617" width="20.28515625" style="1" customWidth="1"/>
    <col min="15618" max="15618" width="39.42578125" style="1" customWidth="1"/>
    <col min="15619" max="15619" width="18" style="1" customWidth="1"/>
    <col min="15620" max="15620" width="17.42578125" style="1" customWidth="1"/>
    <col min="15621" max="15621" width="13.85546875" style="1" customWidth="1"/>
    <col min="15622" max="15622" width="0" style="1" hidden="1" customWidth="1"/>
    <col min="15623" max="15623" width="14.5703125" style="1" customWidth="1"/>
    <col min="15624" max="15624" width="0" style="1" hidden="1" customWidth="1"/>
    <col min="15625" max="15625" width="16.28515625" style="1" customWidth="1"/>
    <col min="15626" max="15626" width="16" style="1" customWidth="1"/>
    <col min="15627" max="15627" width="13" style="1" customWidth="1"/>
    <col min="15628" max="15628" width="12.140625" style="1" customWidth="1"/>
    <col min="15629" max="15629" width="13.7109375" style="1" customWidth="1"/>
    <col min="15630" max="15630" width="10.5703125" style="1" customWidth="1"/>
    <col min="15631" max="15631" width="0" style="1" hidden="1" customWidth="1"/>
    <col min="15632" max="15872" width="11.42578125" style="1"/>
    <col min="15873" max="15873" width="20.28515625" style="1" customWidth="1"/>
    <col min="15874" max="15874" width="39.42578125" style="1" customWidth="1"/>
    <col min="15875" max="15875" width="18" style="1" customWidth="1"/>
    <col min="15876" max="15876" width="17.42578125" style="1" customWidth="1"/>
    <col min="15877" max="15877" width="13.85546875" style="1" customWidth="1"/>
    <col min="15878" max="15878" width="0" style="1" hidden="1" customWidth="1"/>
    <col min="15879" max="15879" width="14.5703125" style="1" customWidth="1"/>
    <col min="15880" max="15880" width="0" style="1" hidden="1" customWidth="1"/>
    <col min="15881" max="15881" width="16.28515625" style="1" customWidth="1"/>
    <col min="15882" max="15882" width="16" style="1" customWidth="1"/>
    <col min="15883" max="15883" width="13" style="1" customWidth="1"/>
    <col min="15884" max="15884" width="12.140625" style="1" customWidth="1"/>
    <col min="15885" max="15885" width="13.7109375" style="1" customWidth="1"/>
    <col min="15886" max="15886" width="10.5703125" style="1" customWidth="1"/>
    <col min="15887" max="15887" width="0" style="1" hidden="1" customWidth="1"/>
    <col min="15888" max="16128" width="11.42578125" style="1"/>
    <col min="16129" max="16129" width="20.28515625" style="1" customWidth="1"/>
    <col min="16130" max="16130" width="39.42578125" style="1" customWidth="1"/>
    <col min="16131" max="16131" width="18" style="1" customWidth="1"/>
    <col min="16132" max="16132" width="17.42578125" style="1" customWidth="1"/>
    <col min="16133" max="16133" width="13.85546875" style="1" customWidth="1"/>
    <col min="16134" max="16134" width="0" style="1" hidden="1" customWidth="1"/>
    <col min="16135" max="16135" width="14.5703125" style="1" customWidth="1"/>
    <col min="16136" max="16136" width="0" style="1" hidden="1" customWidth="1"/>
    <col min="16137" max="16137" width="16.28515625" style="1" customWidth="1"/>
    <col min="16138" max="16138" width="16" style="1" customWidth="1"/>
    <col min="16139" max="16139" width="13" style="1" customWidth="1"/>
    <col min="16140" max="16140" width="12.140625" style="1" customWidth="1"/>
    <col min="16141" max="16141" width="13.7109375" style="1" customWidth="1"/>
    <col min="16142" max="16142" width="10.5703125" style="1" customWidth="1"/>
    <col min="16143" max="16143" width="0" style="1" hidden="1" customWidth="1"/>
    <col min="16144" max="16384" width="11.42578125" style="1"/>
  </cols>
  <sheetData>
    <row r="1" spans="1:17" ht="18.75" x14ac:dyDescent="0.3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3" spans="1:17" ht="15" x14ac:dyDescent="0.2">
      <c r="A3" s="248" t="s">
        <v>195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7" ht="12" thickBot="1" x14ac:dyDescent="0.25">
      <c r="L4" s="2"/>
    </row>
    <row r="5" spans="1:17" s="5" customFormat="1" ht="12" x14ac:dyDescent="0.2">
      <c r="A5" s="249"/>
      <c r="B5" s="251" t="s">
        <v>1</v>
      </c>
      <c r="C5" s="253" t="s">
        <v>2</v>
      </c>
      <c r="D5" s="3" t="s">
        <v>3</v>
      </c>
      <c r="E5" s="4" t="s">
        <v>4</v>
      </c>
      <c r="F5" s="4"/>
      <c r="G5" s="4" t="s">
        <v>5</v>
      </c>
      <c r="H5" s="4"/>
      <c r="I5" s="4" t="s">
        <v>6</v>
      </c>
      <c r="J5" s="4" t="s">
        <v>7</v>
      </c>
      <c r="K5" s="4" t="s">
        <v>8</v>
      </c>
      <c r="L5" s="4" t="s">
        <v>9</v>
      </c>
      <c r="M5" s="255" t="s">
        <v>10</v>
      </c>
      <c r="O5" s="5" t="s">
        <v>11</v>
      </c>
    </row>
    <row r="6" spans="1:17" s="5" customFormat="1" ht="12.75" thickBot="1" x14ac:dyDescent="0.25">
      <c r="A6" s="250"/>
      <c r="B6" s="252"/>
      <c r="C6" s="254"/>
      <c r="D6" s="6" t="s">
        <v>12</v>
      </c>
      <c r="E6" s="7" t="s">
        <v>13</v>
      </c>
      <c r="F6" s="7"/>
      <c r="G6" s="7" t="s">
        <v>14</v>
      </c>
      <c r="H6" s="7"/>
      <c r="I6" s="7" t="s">
        <v>15</v>
      </c>
      <c r="J6" s="7" t="s">
        <v>15</v>
      </c>
      <c r="K6" s="7" t="s">
        <v>16</v>
      </c>
      <c r="L6" s="7" t="s">
        <v>17</v>
      </c>
      <c r="M6" s="256"/>
      <c r="O6" s="8">
        <v>0.1115</v>
      </c>
    </row>
    <row r="7" spans="1:17" s="14" customFormat="1" ht="15" x14ac:dyDescent="0.25">
      <c r="A7" s="244" t="s">
        <v>18</v>
      </c>
      <c r="B7" s="245"/>
      <c r="C7" s="9"/>
      <c r="D7" s="9"/>
      <c r="E7" s="10">
        <f>SUM(E9:E14)</f>
        <v>37528.32</v>
      </c>
      <c r="F7" s="10">
        <f t="shared" ref="F7:L7" si="0">SUM(F9:F14)</f>
        <v>0</v>
      </c>
      <c r="G7" s="10">
        <f t="shared" si="0"/>
        <v>0</v>
      </c>
      <c r="H7" s="10">
        <f t="shared" si="0"/>
        <v>0</v>
      </c>
      <c r="I7" s="10">
        <f t="shared" si="0"/>
        <v>3127.36</v>
      </c>
      <c r="J7" s="10">
        <f t="shared" si="0"/>
        <v>2250</v>
      </c>
      <c r="K7" s="10">
        <f t="shared" si="0"/>
        <v>4184.4076799999993</v>
      </c>
      <c r="L7" s="10">
        <f t="shared" si="0"/>
        <v>3127.36</v>
      </c>
      <c r="M7" s="11">
        <f>SUM(M9:M14)</f>
        <v>50217.447680000005</v>
      </c>
      <c r="N7" s="12"/>
      <c r="O7" s="13"/>
      <c r="P7" s="13"/>
    </row>
    <row r="8" spans="1:17" s="5" customFormat="1" ht="15" x14ac:dyDescent="0.25">
      <c r="A8" s="15" t="s">
        <v>19</v>
      </c>
      <c r="B8" s="47" t="s">
        <v>20</v>
      </c>
      <c r="C8" s="16"/>
      <c r="D8" s="16"/>
      <c r="E8" s="17"/>
      <c r="F8" s="18"/>
      <c r="G8" s="19"/>
      <c r="H8" s="16"/>
      <c r="I8" s="19"/>
      <c r="J8" s="19"/>
      <c r="K8" s="19"/>
      <c r="L8" s="19"/>
      <c r="M8" s="20"/>
      <c r="N8" s="21"/>
      <c r="O8" s="22"/>
      <c r="P8" s="22"/>
    </row>
    <row r="9" spans="1:17" ht="14.25" x14ac:dyDescent="0.2">
      <c r="A9" s="23" t="s">
        <v>21</v>
      </c>
      <c r="B9" s="24" t="s">
        <v>22</v>
      </c>
      <c r="C9" s="25" t="s">
        <v>23</v>
      </c>
      <c r="D9" s="27">
        <v>952.36</v>
      </c>
      <c r="E9" s="26">
        <f>D9*12</f>
        <v>11428.32</v>
      </c>
      <c r="F9" s="27"/>
      <c r="G9" s="26"/>
      <c r="H9" s="27"/>
      <c r="I9" s="26">
        <f t="shared" ref="I9:I14" si="1">E9/12</f>
        <v>952.36</v>
      </c>
      <c r="J9" s="26">
        <v>375</v>
      </c>
      <c r="K9" s="28">
        <f t="shared" ref="K9:K14" si="2">E9*0.1115</f>
        <v>1274.2576799999999</v>
      </c>
      <c r="L9" s="28">
        <f t="shared" ref="L9:L14" si="3">D9</f>
        <v>952.36</v>
      </c>
      <c r="M9" s="29">
        <f t="shared" ref="M9:M14" si="4">SUM(E9:L9)</f>
        <v>14982.297680000001</v>
      </c>
      <c r="O9" s="30">
        <v>627.29999999999995</v>
      </c>
      <c r="P9" s="31"/>
      <c r="Q9" s="30"/>
    </row>
    <row r="10" spans="1:17" ht="14.25" x14ac:dyDescent="0.2">
      <c r="A10" s="23" t="s">
        <v>24</v>
      </c>
      <c r="B10" s="24" t="s">
        <v>25</v>
      </c>
      <c r="C10" s="25" t="s">
        <v>26</v>
      </c>
      <c r="D10" s="27">
        <v>375</v>
      </c>
      <c r="E10" s="26">
        <f t="shared" ref="E10:E14" si="5">D10*12</f>
        <v>4500</v>
      </c>
      <c r="F10" s="27"/>
      <c r="G10" s="26"/>
      <c r="H10" s="27"/>
      <c r="I10" s="26">
        <f t="shared" si="1"/>
        <v>375</v>
      </c>
      <c r="J10" s="26">
        <v>375</v>
      </c>
      <c r="K10" s="28">
        <f t="shared" si="2"/>
        <v>501.75</v>
      </c>
      <c r="L10" s="28">
        <f t="shared" si="3"/>
        <v>375</v>
      </c>
      <c r="M10" s="29">
        <f t="shared" si="4"/>
        <v>6126.75</v>
      </c>
      <c r="O10" s="30">
        <v>247.5</v>
      </c>
      <c r="P10" s="31"/>
      <c r="Q10" s="30"/>
    </row>
    <row r="11" spans="1:17" ht="14.25" x14ac:dyDescent="0.2">
      <c r="A11" s="23" t="s">
        <v>27</v>
      </c>
      <c r="B11" s="24" t="s">
        <v>28</v>
      </c>
      <c r="C11" s="25" t="s">
        <v>29</v>
      </c>
      <c r="D11" s="27">
        <v>375</v>
      </c>
      <c r="E11" s="26">
        <f t="shared" si="5"/>
        <v>4500</v>
      </c>
      <c r="F11" s="27"/>
      <c r="G11" s="26"/>
      <c r="H11" s="27"/>
      <c r="I11" s="26">
        <f t="shared" si="1"/>
        <v>375</v>
      </c>
      <c r="J11" s="26">
        <v>375</v>
      </c>
      <c r="K11" s="28">
        <f t="shared" si="2"/>
        <v>501.75</v>
      </c>
      <c r="L11" s="28">
        <f t="shared" si="3"/>
        <v>375</v>
      </c>
      <c r="M11" s="29">
        <f t="shared" si="4"/>
        <v>6126.75</v>
      </c>
      <c r="O11" s="30"/>
    </row>
    <row r="12" spans="1:17" ht="14.25" x14ac:dyDescent="0.2">
      <c r="A12" s="23" t="s">
        <v>30</v>
      </c>
      <c r="B12" s="24" t="s">
        <v>31</v>
      </c>
      <c r="C12" s="25" t="s">
        <v>29</v>
      </c>
      <c r="D12" s="27">
        <v>375</v>
      </c>
      <c r="E12" s="26">
        <f t="shared" si="5"/>
        <v>4500</v>
      </c>
      <c r="F12" s="27"/>
      <c r="G12" s="26"/>
      <c r="H12" s="27"/>
      <c r="I12" s="26">
        <f t="shared" si="1"/>
        <v>375</v>
      </c>
      <c r="J12" s="26">
        <v>375</v>
      </c>
      <c r="K12" s="28">
        <f t="shared" si="2"/>
        <v>501.75</v>
      </c>
      <c r="L12" s="28">
        <f t="shared" si="3"/>
        <v>375</v>
      </c>
      <c r="M12" s="29">
        <f t="shared" si="4"/>
        <v>6126.75</v>
      </c>
      <c r="O12" s="30">
        <v>107.25</v>
      </c>
    </row>
    <row r="13" spans="1:17" ht="14.25" x14ac:dyDescent="0.2">
      <c r="A13" s="23" t="s">
        <v>32</v>
      </c>
      <c r="B13" s="24" t="s">
        <v>33</v>
      </c>
      <c r="C13" s="25" t="s">
        <v>29</v>
      </c>
      <c r="D13" s="27">
        <v>375</v>
      </c>
      <c r="E13" s="26">
        <f t="shared" si="5"/>
        <v>4500</v>
      </c>
      <c r="F13" s="27"/>
      <c r="G13" s="26"/>
      <c r="H13" s="27"/>
      <c r="I13" s="26">
        <f t="shared" si="1"/>
        <v>375</v>
      </c>
      <c r="J13" s="26">
        <v>375</v>
      </c>
      <c r="K13" s="28">
        <f t="shared" si="2"/>
        <v>501.75</v>
      </c>
      <c r="L13" s="28">
        <f t="shared" si="3"/>
        <v>375</v>
      </c>
      <c r="M13" s="29">
        <f t="shared" si="4"/>
        <v>6126.75</v>
      </c>
      <c r="O13" s="30">
        <v>80</v>
      </c>
    </row>
    <row r="14" spans="1:17" ht="14.25" x14ac:dyDescent="0.2">
      <c r="A14" s="23" t="s">
        <v>34</v>
      </c>
      <c r="B14" s="24" t="s">
        <v>35</v>
      </c>
      <c r="C14" s="25" t="s">
        <v>36</v>
      </c>
      <c r="D14" s="27">
        <v>675</v>
      </c>
      <c r="E14" s="26">
        <f t="shared" si="5"/>
        <v>8100</v>
      </c>
      <c r="F14" s="27"/>
      <c r="G14" s="26"/>
      <c r="H14" s="27"/>
      <c r="I14" s="26">
        <f t="shared" si="1"/>
        <v>675</v>
      </c>
      <c r="J14" s="26">
        <v>375</v>
      </c>
      <c r="K14" s="26">
        <f t="shared" si="2"/>
        <v>903.15</v>
      </c>
      <c r="L14" s="28">
        <f t="shared" si="3"/>
        <v>675</v>
      </c>
      <c r="M14" s="29">
        <f t="shared" si="4"/>
        <v>10728.15</v>
      </c>
      <c r="O14" s="30">
        <v>76.7</v>
      </c>
    </row>
    <row r="15" spans="1:17" ht="14.25" x14ac:dyDescent="0.2">
      <c r="A15" s="23"/>
      <c r="B15" s="24"/>
      <c r="C15" s="25"/>
      <c r="D15" s="27"/>
      <c r="E15" s="26"/>
      <c r="F15" s="27"/>
      <c r="G15" s="26"/>
      <c r="H15" s="27"/>
      <c r="I15" s="26"/>
      <c r="J15" s="26"/>
      <c r="K15" s="26"/>
      <c r="L15" s="28"/>
      <c r="M15" s="29"/>
      <c r="O15" s="30"/>
    </row>
    <row r="16" spans="1:17" s="5" customFormat="1" ht="15" x14ac:dyDescent="0.25">
      <c r="A16" s="15"/>
      <c r="B16" s="32"/>
      <c r="C16" s="18"/>
      <c r="D16" s="16"/>
      <c r="E16" s="16"/>
      <c r="F16" s="16"/>
      <c r="G16" s="19">
        <f t="shared" ref="G16:M16" si="6">SUM(G18)</f>
        <v>6776.4000000000005</v>
      </c>
      <c r="H16" s="19">
        <f t="shared" si="6"/>
        <v>0</v>
      </c>
      <c r="I16" s="19">
        <f t="shared" si="6"/>
        <v>564.70000000000005</v>
      </c>
      <c r="J16" s="19">
        <f t="shared" si="6"/>
        <v>375</v>
      </c>
      <c r="K16" s="19">
        <f t="shared" si="6"/>
        <v>755.56860000000006</v>
      </c>
      <c r="L16" s="19">
        <f t="shared" si="6"/>
        <v>564.70000000000005</v>
      </c>
      <c r="M16" s="20">
        <f t="shared" si="6"/>
        <v>9036.3686000000016</v>
      </c>
      <c r="O16" s="22"/>
    </row>
    <row r="17" spans="1:19" ht="15" x14ac:dyDescent="0.25">
      <c r="A17" s="15" t="s">
        <v>37</v>
      </c>
      <c r="B17" s="47" t="s">
        <v>38</v>
      </c>
      <c r="C17" s="24"/>
      <c r="D17" s="27"/>
      <c r="E17" s="26"/>
      <c r="F17" s="27"/>
      <c r="G17" s="26"/>
      <c r="H17" s="27"/>
      <c r="I17" s="26"/>
      <c r="J17" s="26"/>
      <c r="K17" s="26"/>
      <c r="L17" s="28"/>
      <c r="M17" s="29"/>
      <c r="O17" s="30"/>
    </row>
    <row r="18" spans="1:19" ht="15" x14ac:dyDescent="0.2">
      <c r="A18" s="23" t="s">
        <v>39</v>
      </c>
      <c r="B18" s="24" t="s">
        <v>40</v>
      </c>
      <c r="C18" s="33" t="s">
        <v>41</v>
      </c>
      <c r="D18" s="27">
        <v>564.70000000000005</v>
      </c>
      <c r="E18" s="26"/>
      <c r="F18" s="27"/>
      <c r="G18" s="26">
        <f>D18*12</f>
        <v>6776.4000000000005</v>
      </c>
      <c r="H18" s="27"/>
      <c r="I18" s="26">
        <f>G18/12</f>
        <v>564.70000000000005</v>
      </c>
      <c r="J18" s="26">
        <v>375</v>
      </c>
      <c r="K18" s="26">
        <f>G18*0.1115</f>
        <v>755.56860000000006</v>
      </c>
      <c r="L18" s="28">
        <f>D18</f>
        <v>564.70000000000005</v>
      </c>
      <c r="M18" s="29">
        <f>SUM(E18:L18)</f>
        <v>9036.3686000000016</v>
      </c>
      <c r="O18" s="30">
        <v>41.87</v>
      </c>
    </row>
    <row r="19" spans="1:19" ht="14.25" x14ac:dyDescent="0.2">
      <c r="A19" s="23"/>
      <c r="B19" s="24"/>
      <c r="C19" s="24"/>
      <c r="D19" s="24"/>
      <c r="E19" s="26"/>
      <c r="F19" s="27"/>
      <c r="G19" s="26"/>
      <c r="H19" s="27"/>
      <c r="I19" s="26"/>
      <c r="J19" s="26"/>
      <c r="K19" s="26"/>
      <c r="L19" s="28"/>
      <c r="M19" s="29"/>
      <c r="O19" s="30">
        <v>35.67</v>
      </c>
      <c r="S19" s="30"/>
    </row>
    <row r="20" spans="1:19" ht="12.75" thickBot="1" x14ac:dyDescent="0.25">
      <c r="A20" s="34"/>
      <c r="B20" s="35"/>
      <c r="C20" s="35"/>
      <c r="D20" s="35"/>
      <c r="E20" s="36"/>
      <c r="F20" s="37"/>
      <c r="G20" s="36"/>
      <c r="H20" s="37"/>
      <c r="I20" s="36"/>
      <c r="J20" s="36"/>
      <c r="K20" s="36"/>
      <c r="L20" s="38"/>
      <c r="M20" s="39"/>
      <c r="O20" s="30">
        <v>35.869999999999997</v>
      </c>
    </row>
    <row r="21" spans="1:19" s="5" customFormat="1" ht="15.75" thickBot="1" x14ac:dyDescent="0.3">
      <c r="A21" s="40"/>
      <c r="B21" s="41" t="s">
        <v>42</v>
      </c>
      <c r="C21" s="42"/>
      <c r="D21" s="42"/>
      <c r="E21" s="43"/>
      <c r="F21" s="44"/>
      <c r="G21" s="43"/>
      <c r="H21" s="44"/>
      <c r="I21" s="43"/>
      <c r="J21" s="43"/>
      <c r="K21" s="43"/>
      <c r="L21" s="43"/>
      <c r="M21" s="45">
        <f>M7+M16</f>
        <v>59253.816280000006</v>
      </c>
      <c r="N21" s="22"/>
      <c r="P21" s="22"/>
    </row>
    <row r="22" spans="1:19" x14ac:dyDescent="0.2">
      <c r="G22" s="30"/>
      <c r="H22" s="30"/>
    </row>
    <row r="23" spans="1:19" x14ac:dyDescent="0.2">
      <c r="G23" s="30"/>
      <c r="H23" s="30"/>
    </row>
    <row r="24" spans="1:19" x14ac:dyDescent="0.2">
      <c r="G24" s="30"/>
      <c r="H24" s="30"/>
    </row>
    <row r="25" spans="1:19" x14ac:dyDescent="0.2">
      <c r="G25" s="30"/>
      <c r="H25" s="30"/>
    </row>
    <row r="26" spans="1:19" x14ac:dyDescent="0.2">
      <c r="G26" s="30"/>
      <c r="H26" s="30"/>
    </row>
    <row r="27" spans="1:19" x14ac:dyDescent="0.2">
      <c r="G27" s="30"/>
      <c r="H27" s="30"/>
    </row>
    <row r="28" spans="1:19" x14ac:dyDescent="0.2">
      <c r="G28" s="30"/>
      <c r="H28" s="30"/>
    </row>
    <row r="29" spans="1:19" x14ac:dyDescent="0.2">
      <c r="G29" s="30"/>
      <c r="H29" s="30"/>
    </row>
    <row r="30" spans="1:19" ht="12.75" x14ac:dyDescent="0.2">
      <c r="B30" s="246" t="s">
        <v>45</v>
      </c>
      <c r="C30" s="246"/>
      <c r="D30" s="46"/>
      <c r="E30" s="246" t="s">
        <v>44</v>
      </c>
      <c r="F30" s="246"/>
      <c r="G30" s="246"/>
      <c r="H30" s="246"/>
      <c r="I30" s="246"/>
    </row>
    <row r="31" spans="1:19" ht="12.75" x14ac:dyDescent="0.2">
      <c r="B31" s="246" t="s">
        <v>46</v>
      </c>
      <c r="C31" s="246"/>
      <c r="D31" s="46"/>
      <c r="E31" s="46" t="s">
        <v>43</v>
      </c>
      <c r="F31" s="46"/>
      <c r="G31" s="46"/>
      <c r="H31" s="30"/>
    </row>
  </sheetData>
  <mergeCells count="10">
    <mergeCell ref="A7:B7"/>
    <mergeCell ref="B30:C30"/>
    <mergeCell ref="E30:I30"/>
    <mergeCell ref="B31:C31"/>
    <mergeCell ref="A1:M1"/>
    <mergeCell ref="A3:M3"/>
    <mergeCell ref="A5:A6"/>
    <mergeCell ref="B5:B6"/>
    <mergeCell ref="C5:C6"/>
    <mergeCell ref="M5:M6"/>
  </mergeCells>
  <pageMargins left="0.7" right="0.7" top="0.75" bottom="0.75" header="0.3" footer="0.3"/>
  <pageSetup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PRESUP INGR 2024</vt:lpstr>
      <vt:lpstr>PRESUP GASTOS 2024</vt:lpstr>
      <vt:lpstr>anexo DISTRIBUTIVO SUELDOS 2024</vt:lpstr>
      <vt:lpstr>DISTRIBUTIVO 2017</vt:lpstr>
      <vt:lpstr>'PRESUP GASTOS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Personal1</dc:creator>
  <cp:lastModifiedBy>USUARIO</cp:lastModifiedBy>
  <cp:lastPrinted>2024-01-15T19:58:41Z</cp:lastPrinted>
  <dcterms:created xsi:type="dcterms:W3CDTF">2017-12-06T15:38:45Z</dcterms:created>
  <dcterms:modified xsi:type="dcterms:W3CDTF">2024-05-21T19:08:58Z</dcterms:modified>
</cp:coreProperties>
</file>